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025" tabRatio="760" activeTab="1"/>
  </bookViews>
  <sheets>
    <sheet name="คำแนะนำ" sheetId="1" r:id="rId1"/>
    <sheet name="บน.1" sheetId="2" r:id="rId2"/>
    <sheet name="บน.2" sheetId="3" r:id="rId3"/>
    <sheet name="บน.3" sheetId="4" r:id="rId4"/>
    <sheet name="บน.4" sheetId="5" r:id="rId5"/>
    <sheet name="ตั้งสูตร" sheetId="6" r:id="rId6"/>
    <sheet name="ง.1" sheetId="7" r:id="rId7"/>
    <sheet name="ง.2" sheetId="8" r:id="rId8"/>
    <sheet name="ง.3" sheetId="9" r:id="rId9"/>
    <sheet name="โจทย์" sheetId="10" r:id="rId10"/>
    <sheet name="ตัวอย่างการบันทึก" sheetId="11" r:id="rId11"/>
    <sheet name="โครงการย่อย" sheetId="12" r:id="rId12"/>
    <sheet name="ลูกหนี้" sheetId="13" r:id="rId13"/>
  </sheets>
  <externalReferences>
    <externalReference r:id="rId16"/>
  </externalReferences>
  <definedNames>
    <definedName name="_xlnm._FilterDatabase" localSheetId="1" hidden="1">'บน.1'!$A$7:$P$15</definedName>
    <definedName name="_xlfn.BAHTTEXT" hidden="1">#NAME?</definedName>
    <definedName name="_xlnm.Print_Area" localSheetId="5">'ตั้งสูตร'!$A$1:$O$237</definedName>
    <definedName name="_xlnm.Print_Titles" localSheetId="10">'ตัวอย่างการบันทึก'!$3:$7</definedName>
    <definedName name="_xlnm.Print_Titles" localSheetId="1">'บน.1'!$3:$7</definedName>
    <definedName name="_xlnm.Print_Titles" localSheetId="2">'บน.2'!$6:$7</definedName>
    <definedName name="_xlnm.Print_Titles" localSheetId="3">'บน.3'!$6:$7</definedName>
  </definedNames>
  <calcPr fullCalcOnLoad="1"/>
</workbook>
</file>

<file path=xl/sharedStrings.xml><?xml version="1.0" encoding="utf-8"?>
<sst xmlns="http://schemas.openxmlformats.org/spreadsheetml/2006/main" count="526" uniqueCount="323">
  <si>
    <t>วันที่</t>
  </si>
  <si>
    <t>รายการ</t>
  </si>
  <si>
    <t>รับ</t>
  </si>
  <si>
    <t>จ่าย</t>
  </si>
  <si>
    <t>คงเหลือ</t>
  </si>
  <si>
    <t>เงินฝากธนาคาร</t>
  </si>
  <si>
    <t>เงินยืมทดรอง</t>
  </si>
  <si>
    <t>รายจ่าย</t>
  </si>
  <si>
    <t>ค่าตอบแทน</t>
  </si>
  <si>
    <t>ค่าจ้าง</t>
  </si>
  <si>
    <t>ค่าใช้สอย</t>
  </si>
  <si>
    <t>สาธารณูปโภค</t>
  </si>
  <si>
    <t>แผนงาน</t>
  </si>
  <si>
    <t>งบประมาณ</t>
  </si>
  <si>
    <t>รหัส</t>
  </si>
  <si>
    <t>เงินสดในมือ</t>
  </si>
  <si>
    <t>A1</t>
  </si>
  <si>
    <t>A2</t>
  </si>
  <si>
    <t>B1</t>
  </si>
  <si>
    <t>B2</t>
  </si>
  <si>
    <t>C1</t>
  </si>
  <si>
    <t>C2</t>
  </si>
  <si>
    <t>ฝาก</t>
  </si>
  <si>
    <t>ถอน</t>
  </si>
  <si>
    <t>เงินเดือน</t>
  </si>
  <si>
    <t>ค่าที่พัก</t>
  </si>
  <si>
    <t>ค่าจัดประชุม</t>
  </si>
  <si>
    <t>ค่าใช้สอยอื่น</t>
  </si>
  <si>
    <t>เงินสนับสนุน</t>
  </si>
  <si>
    <t>โครงการย่อย</t>
  </si>
  <si>
    <t>เอกสาร</t>
  </si>
  <si>
    <t>รวม</t>
  </si>
  <si>
    <t>สมุดเงินสดและเงินฝากธนาคาร</t>
  </si>
  <si>
    <t>-</t>
  </si>
  <si>
    <t>ค่าพาหนะ</t>
  </si>
  <si>
    <t>ค่าวัสดุครุภัณฑ์</t>
  </si>
  <si>
    <t>วัสดุ</t>
  </si>
  <si>
    <t>ครุภัณฑ์</t>
  </si>
  <si>
    <t>สมุดแยกประเภทรายจ่าย</t>
  </si>
  <si>
    <t>ค่าเช่า สนง.</t>
  </si>
  <si>
    <t>รายรับอื่น</t>
  </si>
  <si>
    <t>หมายเหตุ</t>
  </si>
  <si>
    <t>บน.1</t>
  </si>
  <si>
    <t>ข้อมูลจะเชื่อมโยงไปยัง บน.1 และ บน.2 โดยอัตโนมัติ</t>
  </si>
  <si>
    <t>สรุปค่าใช้จ่ายจำแนกรายกิจกรรมและหมวดรายจ่าย</t>
  </si>
  <si>
    <t>การบันทึกค่าใช้จ่ายตามรายแผน กิจกรรม และ หมวดรายจ่าย</t>
  </si>
  <si>
    <t xml:space="preserve">บน.1 บน.2 และ บน.3 ได้จัดทำเป็น Spreadsheet ลงข้อมูลการใช้จ่ายใน บน.3 แล้ว </t>
  </si>
  <si>
    <t xml:space="preserve">รายงานการเงินแผนงาน/โครงการ งวดที่ </t>
  </si>
  <si>
    <t xml:space="preserve">ระยะเวลาดำเนินการจริง ตั้งแต่ </t>
  </si>
  <si>
    <t>ถึง</t>
  </si>
  <si>
    <t>รหัสโครงการ</t>
  </si>
  <si>
    <t xml:space="preserve">แผนงาน/โครงการ </t>
  </si>
  <si>
    <t>วันเริ่มโครงการ</t>
  </si>
  <si>
    <t>วันสิ้นสุดโครงการ</t>
  </si>
  <si>
    <t>กิจกรรมหลักในงวดนี้</t>
  </si>
  <si>
    <t xml:space="preserve">สรุปรายงานการใช้จ่ายเงินงวดนี้ </t>
  </si>
  <si>
    <t>1. เงินคงเหลืองวดก่อนยกมา (ถ้ามี)</t>
  </si>
  <si>
    <t>1. ยอดเงินติดลบงวดก่อน ยกมา</t>
  </si>
  <si>
    <t>1.เงินสดในมือ</t>
  </si>
  <si>
    <t>=</t>
  </si>
  <si>
    <t xml:space="preserve">    (ถ้ามี)</t>
  </si>
  <si>
    <t>2.เงินในบัญชีธนาคาร</t>
  </si>
  <si>
    <t>2. กิจกรรม 1</t>
  </si>
  <si>
    <t>3. ภาษีเงินได้ค่าตอบแทน 3% ที่ สสส.หัก</t>
  </si>
  <si>
    <t>3. กิจกรรม 2</t>
  </si>
  <si>
    <t>ณ ที่จ่ายเพื่อนำส่งไปก่อน</t>
  </si>
  <si>
    <t>4. ดอกเบี้ยรับ</t>
  </si>
  <si>
    <t>รวมรายรับ</t>
  </si>
  <si>
    <t>รวมรายจ่าย</t>
  </si>
  <si>
    <t>(  1  -  2  )</t>
  </si>
  <si>
    <t>ขอเบิกเงินสนับสนุนโครงการงวดต่อไป งวดที่</t>
  </si>
  <si>
    <t>เป็นจำนวนเงิน</t>
  </si>
  <si>
    <t>บาท</t>
  </si>
  <si>
    <t xml:space="preserve">และขอรับรองรายงานข้างต้น </t>
  </si>
  <si>
    <t>ลงชื่อ</t>
  </si>
  <si>
    <t>เจ้าหน้าที่การเงินโครงการ</t>
  </si>
  <si>
    <t>(</t>
  </si>
  <si>
    <t>)</t>
  </si>
  <si>
    <t xml:space="preserve">  /          /</t>
  </si>
  <si>
    <t>โปรดแนบ</t>
  </si>
  <si>
    <t>สำเนาสมุดเงินฝากธนาคาร ตั้งแต่หน้าแรกจนถึงปัจจุบัน</t>
  </si>
  <si>
    <t>รายงานการเงินงวดก่อน (ทุกงวด) ตั้งแต่แรกถึงปัจจุบัน</t>
  </si>
  <si>
    <t>ข้าพเจ้า</t>
  </si>
  <si>
    <t>ผู้สอบบัญชีรับอนุญาตเลขที่</t>
  </si>
  <si>
    <t>ได้ทำการตรวจสอบรายงานการเงิน</t>
  </si>
  <si>
    <t>ดังกล่าวถูกต้องเรียบร้อยแล้ว</t>
  </si>
  <si>
    <t>หมายเหตุ:</t>
  </si>
  <si>
    <t xml:space="preserve"> โปรดแนบสำเนาบัตรอนุญาตผู้สอบบัญชี/รายงานความเห็น/งบการเงิน/อื่น ๆ ตามเงื่อนไขที่ สสส.กำหนด</t>
  </si>
  <si>
    <t>ชื่อแผนงาน/โครงการ</t>
  </si>
  <si>
    <t>กิจกรรมหลัก</t>
  </si>
  <si>
    <t>ค่าดำเนินการ</t>
  </si>
  <si>
    <t>ค่าจ้างวิทยากร/ค่าตอบแทนอื่น ๆ</t>
  </si>
  <si>
    <t xml:space="preserve">อื่น ๆ </t>
  </si>
  <si>
    <t>1. กิจกรรม</t>
  </si>
  <si>
    <t>2. กิจกรรม</t>
  </si>
  <si>
    <t>x</t>
  </si>
  <si>
    <t>เดือน</t>
  </si>
  <si>
    <t>รวมเป็นเงินทั้งสิ้น</t>
  </si>
  <si>
    <t>รายงานสรุปการเงินเพื่อปิดโครงการ</t>
  </si>
  <si>
    <t>(ภาพรวมการใช้จ่ายเงินของทั้งแผนงาน/โครงการ)</t>
  </si>
  <si>
    <t>สัญญาเลขที่</t>
  </si>
  <si>
    <t xml:space="preserve">1. รายรับ: </t>
  </si>
  <si>
    <t>เงินสนับสนุน งวดที่ 1</t>
  </si>
  <si>
    <t>เงินสนับสนุน งวดที่ 2</t>
  </si>
  <si>
    <t>เงินสนับสนุน งวดที่ 3</t>
  </si>
  <si>
    <t>เงินสนับสนุน งวดที่ 4</t>
  </si>
  <si>
    <t>เงินสนับสนุน งวดที่ 5</t>
  </si>
  <si>
    <t>ยอดเงินอนุมัติเต็ม เอกสารแนบท้าย 2 ใน</t>
  </si>
  <si>
    <t>เงินสนับสนุน งวดที่ 6</t>
  </si>
  <si>
    <t>สัญญารับทุนซึ่งรวมภาษีค่าตอบแทน</t>
  </si>
  <si>
    <t>เงินสนับสนุน งวดที่ 7</t>
  </si>
  <si>
    <t>ดอกเบี้ยรวมทั้งสิ้น</t>
  </si>
  <si>
    <t>2. รายจ่าย:</t>
  </si>
  <si>
    <t>มีรายละเอียดดังนี้</t>
  </si>
  <si>
    <t>ชื่อกิจกรรมหลัก</t>
  </si>
  <si>
    <t>งบที่อนุมัติ (บาท)</t>
  </si>
  <si>
    <t>งบที่ใช้จริง (บาท)</t>
  </si>
  <si>
    <t>ฟุก</t>
  </si>
  <si>
    <t>รวมรายจ่ายทั้งสิ้น</t>
  </si>
  <si>
    <t>ดังนั้นคงเหลือเงิน รายรับ-รายจ่าย</t>
  </si>
  <si>
    <t>กรณีมีเงินสนับสนุนโครงการคงเหลือพร้อมดอกเบี้ยรับ กรุณาดำเนินการโอนเงินคืน สสส.โดยใช้ใบแจ้งการชำระเงินใน</t>
  </si>
  <si>
    <t>ระบบ Teller Payment (ที่แนบมาด้วยนี้) ผ่าน ธนาคารกรุงไทย จำกัด (มหาชน) เท่านั้น และส่งใบแจ้งโอนเงินคืนฯส่วนที่ 1</t>
  </si>
  <si>
    <t xml:space="preserve">กลับมายัง สสส.ด้วย </t>
  </si>
  <si>
    <t>หมายเหตุ: โปรดแนบ</t>
  </si>
  <si>
    <t>1. สำเนาบัตรอนุญาตผู้สอบบัญชี พร้อมลงนามรับรองสำเนา</t>
  </si>
  <si>
    <t>2. แนวทางการตรวจสอบ (Audit program) ที่ทำการตรวจสอบ/งบการเงิน/อื่น ๆ ที่ สสส.ร้องขอ</t>
  </si>
  <si>
    <t>3. รายงานสรุปผลการตรวจสอบ</t>
  </si>
  <si>
    <t>โปรดเก็บ</t>
  </si>
  <si>
    <t>4. เอกสารกระดาษทำการ (Working Paper) เพื่อเตรียมพร้อมในการเรียกตรวจ</t>
  </si>
  <si>
    <t>กิจกรรม</t>
  </si>
  <si>
    <t>A3</t>
  </si>
  <si>
    <t>A4</t>
  </si>
  <si>
    <t>B3</t>
  </si>
  <si>
    <t>B4</t>
  </si>
  <si>
    <t>คำแนะนำในการบันทึกข้อมูล</t>
  </si>
  <si>
    <t>A5</t>
  </si>
  <si>
    <t>B5</t>
  </si>
  <si>
    <t>แผนกิจกรรม</t>
  </si>
  <si>
    <t>ที่อนุมัติ</t>
  </si>
  <si>
    <t>ใช้จ่ายจริง</t>
  </si>
  <si>
    <t>ชื่อโครงการ</t>
  </si>
  <si>
    <t>1. การกรอกข้อมูล ให้กรอกเฉพาะช่องที่มี background สีเหลือง</t>
  </si>
  <si>
    <t xml:space="preserve">    แต่ควรตรวจสอบว่าค่าใช้จ่ายรวมใน บน.1, บน.2 และ บน.3 มีค่าเท่ากัน</t>
  </si>
  <si>
    <t>5. ในการรายงานเพื่อเบิกเงินงวดจาก สสส.ให้ตรวจสอบและพิมพ์ ง.1, ง.2 ให้ผู้เกี่ยวข้องลงนามแล้วมายัง สสส.</t>
  </si>
  <si>
    <t xml:space="preserve"> ค่าจ้างเจ้าหน้าที่ ผู้ช่วย ทีมงาน</t>
  </si>
  <si>
    <t xml:space="preserve"> ค่าตอบแทนเฉพาะ หัวหน้าโครงการ/ผู้จัดการแผน</t>
  </si>
  <si>
    <t>6. ในการรายงานเพื่อปิดโครงการให้ตรวจสอบและพิมพ์ ง.1, ง.2, ง.3 และ ง.4 (กรณีคืนเงิน) ให้ผู้เกี่ยวข้องลงนามแล้วส่งมายัง สสส.</t>
  </si>
  <si>
    <t>กระทบยอดเงินสดเงินฝากธนาคาร</t>
  </si>
  <si>
    <t>รายรับ</t>
  </si>
  <si>
    <t>รายรับเงินงวด</t>
  </si>
  <si>
    <t>รายจ่ายตามเอกสารหลักฐานการจ่ายเงิน</t>
  </si>
  <si>
    <t>รายรับสูงกว่ารายจ่าย (เงินสดคงเหลือ) - (A)</t>
  </si>
  <si>
    <t>เงินสดคงเหลือประกอบด้วย</t>
  </si>
  <si>
    <t>รวม - (B)</t>
  </si>
  <si>
    <t>ผลต่าง (A) - (B)</t>
  </si>
  <si>
    <t>ต้องเท่ากับศูนย์เสมอ</t>
  </si>
  <si>
    <t>สมุดบัญชีแยกประเภทรายรับ</t>
  </si>
  <si>
    <t>เงินงวด</t>
  </si>
  <si>
    <t>แผนงาน/โครงการ</t>
  </si>
  <si>
    <r>
      <t xml:space="preserve">    (ยกเว้น บน.1 กรอกข้อมูลค่าใช้จ่ายทั้งหมด ทั้งนี้สามารถดูตัวอย่างการกรอกใน </t>
    </r>
    <r>
      <rPr>
        <b/>
        <sz val="14"/>
        <rFont val="Cordia New"/>
        <family val="2"/>
      </rPr>
      <t>"sheet บน.1 (ตัวอย่าง)"</t>
    </r>
    <r>
      <rPr>
        <sz val="14"/>
        <rFont val="Cordia New"/>
        <family val="2"/>
      </rPr>
      <t xml:space="preserve"> )</t>
    </r>
  </si>
  <si>
    <t xml:space="preserve">2. ใน sheet บน.1 ให้บันทึกค่าใช้จ่ายตามแผนกิจกรรม และหมวดค่าใช้จ่าย </t>
  </si>
  <si>
    <t>3. ใน sheet บน.2 ให้ระบุข้อมูลเกี่ยวกับแผนงาน/โครงการ ชื่อกิจกรรม และงบประมาณที่ได้รับ</t>
  </si>
  <si>
    <t xml:space="preserve">4. บน.3 จะนำแสดงข้อมูลจาก บน.1 และบน. 2 โดยอัตโนมัติ โดยไม่ต้องทำการกรอกข้อมูลใด ๆ </t>
  </si>
  <si>
    <t>บน.2</t>
  </si>
  <si>
    <t>โดยจะตั้งค่าที่ บน.3 เพื่อให้อ่านค่ามาจาก บน 1 โดยปฏิบัติดังนี้</t>
  </si>
  <si>
    <t>1. การตั้งค่าสูตร SUMIF</t>
  </si>
  <si>
    <t>1)</t>
  </si>
  <si>
    <t>2)</t>
  </si>
  <si>
    <t>3)</t>
  </si>
  <si>
    <t>4)</t>
  </si>
  <si>
    <t xml:space="preserve">เมื่อตั้งค่าสูตรได้ตามขั้นตอนข้างต้นแล้ว  การตั้งค่าสูตรในช่องถัดไปจะใช้การ Copy สูตร โดยการลากสูตร  แต่ก่อนที่จะทำการ Copy สูตร </t>
  </si>
  <si>
    <t>จะต้องมีการล็อคเซลล์ก่อน เนื่องจากการลากสูตรโดยไม่ได้ล็อคเซลล์ จะทำให้การอ่านค่ามีการผิดพลาดได้ เนื่องจากเซลล์ที่ระบุไว้จะเลื่อนตาม</t>
  </si>
  <si>
    <t>การลากสูตรไป</t>
  </si>
  <si>
    <t>5)</t>
  </si>
  <si>
    <t>การ Copy  สูตร</t>
  </si>
  <si>
    <t>การ เพิ่มแถวในหน้า บน.1 กรณีบันทึกบัญชีแล้วแถวหมด</t>
  </si>
  <si>
    <t>หมายเหตุ   แทรกแถวแล้วห้ามลืม Coppy สูตร ทั้ง 3 จุดนี้</t>
  </si>
  <si>
    <t>6)</t>
  </si>
  <si>
    <t>การฝึกอบรมบัญชีการเงิน (Clinic วันจันทร์)</t>
  </si>
  <si>
    <t>แบบฝึกปฏิบัติการบันทึกบัญชี</t>
  </si>
  <si>
    <t>หน่วย : บาท</t>
  </si>
  <si>
    <t>เอกสารอ้างอิง</t>
  </si>
  <si>
    <t>จำนวนเงิน</t>
  </si>
  <si>
    <t>RV 01/001</t>
  </si>
  <si>
    <t>ถอนเงินเพื่อไว้ใช้เป็นเงินสดย่อย</t>
  </si>
  <si>
    <t>RV 01/002</t>
  </si>
  <si>
    <t>22 ม.ค. 52</t>
  </si>
  <si>
    <t>จ่ายค่าวัสดุในการจัดประชุมเป็นเงินสด</t>
  </si>
  <si>
    <t>PV 01/001</t>
  </si>
  <si>
    <t>23 ม.ค. 52</t>
  </si>
  <si>
    <t>เจ้าหน้าที่การเงินจ่ายเงินสดให้ผู้ประสานงานเพื่อยืมไปจัดกิจกรรมต่างจังหวัด</t>
  </si>
  <si>
    <t>PV 01/002</t>
  </si>
  <si>
    <t>27 ม.ค. 52</t>
  </si>
  <si>
    <t>โอนเงินสนับสนุนโครงการย่อย</t>
  </si>
  <si>
    <t>PV 01/003</t>
  </si>
  <si>
    <t>29 ม.ค. 52</t>
  </si>
  <si>
    <t>ผู้ประสานงานโครงการส่งคืนเงินยืมทดรองจ่ายที่ยืมไปเมื่อวันที่ 23 ม.ค. 52 ส่งคืนโครงการประกอบด้วยใบสำคัญจ่ายค่าพาหนะ 2,000.-บาท ค่าที่พัก 5,000.-บาท และเงินสด 3,000.- บาท</t>
  </si>
  <si>
    <t>PV 01/004</t>
  </si>
  <si>
    <t>30 ม.ค.52</t>
  </si>
  <si>
    <t>โอนเงินเพื่อจ่ายเงินเดือนผู้รับผิดชอบโครงการ</t>
  </si>
  <si>
    <t>PV 01/005</t>
  </si>
  <si>
    <t>PV 01/006</t>
  </si>
  <si>
    <t xml:space="preserve">20 ม.ค.52 </t>
  </si>
  <si>
    <t>รับเงินงวด 1 จาก สสส.</t>
  </si>
  <si>
    <t>21 ม.ค.52</t>
  </si>
  <si>
    <t>ถอนเงินสดเพื่อตั้งวงเงินสดย่อย</t>
  </si>
  <si>
    <t>22 ม.ค.52</t>
  </si>
  <si>
    <t>จ่ายค่าวัสดุในการจัดประชุม</t>
  </si>
  <si>
    <t>23 ม.ค.52</t>
  </si>
  <si>
    <t>ผู้ประสานงานยืมเงินทดรองจ่ายจัดกิจกรรมต่างจังหวัด</t>
  </si>
  <si>
    <t>27 ม.ค.52</t>
  </si>
  <si>
    <t>29 ม.ค.52</t>
  </si>
  <si>
    <t>ผู้ประสานงานเครียร์เงินยืม</t>
  </si>
  <si>
    <t>โอนจ่ายเงินเดือน ผู้รับผิดชอบโครงการ</t>
  </si>
  <si>
    <t>โอนจ่ายเงินเดือน จนท.โครงการ</t>
  </si>
  <si>
    <t>กรณีการเบิกเงินงวดตั้งแต่ 500,000.- บาทขึ้นไป หรือกรณีการเบิกเงินงวดเพื่อปิดโครงการหรือการรายงานการเงินเพื่อปิดโครงการของแผนงาน/โครงการ</t>
  </si>
  <si>
    <t>ที่ได้รับทุนตั้งแต่ 500,000.- บาทขึ้นไป จำเป็นต้องมีลายมือชื่อของผู้สอบบัญชีรับอนุญาตลงนาม รับรองรายงานการเงินด้วย</t>
  </si>
  <si>
    <t xml:space="preserve">ค่าตอบแทนผู้จัดการแผนงาน/หัวหน้าโครงการ </t>
  </si>
  <si>
    <t xml:space="preserve">รวม </t>
  </si>
  <si>
    <t>ระยะเวลาดำเนินงานจริง  ตั้งแต่วันที่</t>
  </si>
  <si>
    <t>ข้อตกลงเลขที่</t>
  </si>
  <si>
    <t>ผู้รับผิดชอบโครงการ/ผู้จัดการแผนงาน</t>
  </si>
  <si>
    <t>ข้าพเจ้าขอรับรองว่า เงินสนับสนุนโครงการจาก สสส.ได้นำมาใช้อย่างถูกต้อง ตรงตามแผนงาน โครงการที่ระบุไว้ในข้อตกลงดำเนินงานทุกประการ</t>
  </si>
  <si>
    <t>5. รายรับอื่น ๆ</t>
  </si>
  <si>
    <t>รายรับ หัก รายจ่าย</t>
  </si>
  <si>
    <t>ค่าใช้จ่ายค้างจ่าย</t>
  </si>
  <si>
    <t>ยืมเงินจากแหล่งทุนอื่น</t>
  </si>
  <si>
    <t>ค้างจ่ายอื่นๆ</t>
  </si>
  <si>
    <t>เงินยืมจากแหล่งทุนอื่น</t>
  </si>
  <si>
    <t>2 ม.ค. 52</t>
  </si>
  <si>
    <t>ยืมเงินผู้รับผิดชอบโครงการเพื่อเปิดบัญชี</t>
  </si>
  <si>
    <t>5 ม.ค. 52</t>
  </si>
  <si>
    <t>7 ม.ค. 52</t>
  </si>
  <si>
    <t>10 ม.ค. 52</t>
  </si>
  <si>
    <t>จ่ายเงินสดคืนเงินยืมผู้รับผิดชอบโครงการ</t>
  </si>
  <si>
    <t>25 ม.ค. 52</t>
  </si>
  <si>
    <t>28 ม.ค. 52</t>
  </si>
  <si>
    <t>จ่ายค่าตอบแทนสำหรับบุคคลภายนอกที่มาช่วยงานโครงการ จำนวน 5 คนๆ ละ 500.- บาท  เป็นเงินสด</t>
  </si>
  <si>
    <t>ถอนเงินเพื่อไว้ใช้เป็นเงินสดย่อยอีกจำนวน 10,000.- บาท</t>
  </si>
  <si>
    <t>RV 01/003</t>
  </si>
  <si>
    <t>RV 01/004</t>
  </si>
  <si>
    <t>จ่ายค่าตอบแทนผู้ทรงคุณวุฒิที่มาร่วมประชุมจำนวน 7 คน ๆละ 1,500 บาท เป็นเงินสด</t>
  </si>
  <si>
    <t xml:space="preserve">PV 01/007 </t>
  </si>
  <si>
    <t>PV 01/008</t>
  </si>
  <si>
    <t>รับโอนเงินสนับสนุนจาก สสส.งวดที่ 1  จำนวน 896,400.- บาท และ สสส. ได้ออกหนังสือรับรองการหักภาษีเงินได้สำหรับค่าตอบแทนผู้รับผิดชอบโครงการ จำนวน 3,600.- บาท ส่งให้โครงการด้วย</t>
  </si>
  <si>
    <t>โอนเงินเพื่อจ่ายเงินเดือนเจ้าหน้าที่โครงการ และหัก ณ ที่จ่ายไว้ร้อยละ 3 ของค่าตอบแทนเจ้าหน้าที่</t>
  </si>
  <si>
    <t>31 ม.ค.52</t>
  </si>
  <si>
    <t>30 ม.ค. 52</t>
  </si>
  <si>
    <t>โอนเงินเพื่อจ่ายค่าบริการในการจัดทำเว็บไซต์ของโครงการ แก่ผู้ให้บริการ จำนวน 10,000.- บาท โดย หัก ณ ที่จ่ายไว้ 3 % ของค่าบริการดังกล่าว และจ่ายค่าธรรมเนียมในการโอนเงินจำนวน 20 บาท</t>
  </si>
  <si>
    <t xml:space="preserve">จ่ายค่าเช่าสำนักงานจำนวน 2,000.- บาท และหัก ณ ที่จ่ายไว้ 3 % ของค่าเช่า </t>
  </si>
  <si>
    <t>PV 01/009</t>
  </si>
  <si>
    <t>นำเงินสดคงเหลือทั้งหมดฝากธนาคาร และรอถอนเพื่อตั้งเงินสดย่อยใหม่ในต้นเดือนถัดไป</t>
  </si>
  <si>
    <t>PV 01/010</t>
  </si>
  <si>
    <t>PV 01/012</t>
  </si>
  <si>
    <t>PV 01/013</t>
  </si>
  <si>
    <t>ทะเบียนคุมลูกหนี้เงินยืมทดรองจ่าย</t>
  </si>
  <si>
    <t>ใบยืมที่</t>
  </si>
  <si>
    <t>ผู้ยืม</t>
  </si>
  <si>
    <t>วัตถุประสงค์ในการยืม</t>
  </si>
  <si>
    <t>วันที่ยืม</t>
  </si>
  <si>
    <t>กำหนดคืน</t>
  </si>
  <si>
    <t>การคืน</t>
  </si>
  <si>
    <t>เงินสด/เงินฝาก</t>
  </si>
  <si>
    <t>ใบสำคัญ</t>
  </si>
  <si>
    <t>ทะเบียนคุมโครงการย่อย</t>
  </si>
  <si>
    <t>ลำดับ</t>
  </si>
  <si>
    <t>เลขที่สัญญา</t>
  </si>
  <si>
    <t>หมวดกิจกรรม</t>
  </si>
  <si>
    <t>ผู้รับผิดชอบโครงการ</t>
  </si>
  <si>
    <t>ระยะเวลาดำเนินงาน</t>
  </si>
  <si>
    <t>โอนแล้ว</t>
  </si>
  <si>
    <t>รายละเอียดการโอนเงิน</t>
  </si>
  <si>
    <t>คงเหลือยังไม่โอน</t>
  </si>
  <si>
    <t>รับคืนจากโครงการ</t>
  </si>
  <si>
    <t>งบประมาณคงเหลือหลังปิดโครงการ</t>
  </si>
  <si>
    <t>รายละเอียดวันที่โอนเงินให้โครงการย่อย</t>
  </si>
  <si>
    <t>งวดที่ 1</t>
  </si>
  <si>
    <t>งวดที่ 2</t>
  </si>
  <si>
    <t>งวดที่ 3</t>
  </si>
  <si>
    <t>หัก</t>
  </si>
  <si>
    <t>สรุปการใช้จ่ายงบประมาณภาพรวม</t>
  </si>
  <si>
    <t>ค่าอาหาร/อาหารว่าง</t>
  </si>
  <si>
    <t>ค่าสาธารณูปโภค</t>
  </si>
  <si>
    <t>A</t>
  </si>
  <si>
    <t>B</t>
  </si>
  <si>
    <t>3.ลูกหนี้เงินยืม</t>
  </si>
  <si>
    <t>4.เงินยืมจากแหล่งทุนอื่น</t>
  </si>
  <si>
    <t>5.ค้างจ่ายอื่น</t>
  </si>
  <si>
    <t xml:space="preserve">  /                   /</t>
  </si>
  <si>
    <t xml:space="preserve">  /                      /</t>
  </si>
  <si>
    <t xml:space="preserve">  /                 /</t>
  </si>
  <si>
    <t>ภาษีหัก ณ ที่จ่าย</t>
  </si>
  <si>
    <t>ประชุมวิชาการ</t>
  </si>
  <si>
    <t>ประชุมกรรมการ</t>
  </si>
  <si>
    <t>อบรมผู้นำชุมชน</t>
  </si>
  <si>
    <t>อบรมสตรีจิตอาสา</t>
  </si>
  <si>
    <t>อบรมครูนักเยียวยา</t>
  </si>
  <si>
    <t xml:space="preserve">หมวดบริหารจัดการ </t>
  </si>
  <si>
    <t>ค่าตอบแทนหัวหน้าโครงการ</t>
  </si>
  <si>
    <t>ค่าจ้างผู้ประสานงาน</t>
  </si>
  <si>
    <t>ค่าติดต่อประสานงาน</t>
  </si>
  <si>
    <t>ค่าใช้จ่ายอื่น ๆ</t>
  </si>
  <si>
    <t>57-1-001</t>
  </si>
  <si>
    <t>สถาบันวิจัยและพัฒนาสุขภาพภาคใต้</t>
  </si>
  <si>
    <t>หมวดบริหารจัดการ</t>
  </si>
  <si>
    <t>สื่อสิ่งพิมพ์</t>
  </si>
  <si>
    <t>RV.5801/001</t>
  </si>
  <si>
    <t>รับเงินงวดที่ 1 จาก สสส.</t>
  </si>
  <si>
    <t>PV.5809/001</t>
  </si>
  <si>
    <t>จ่ายค่าจ้างทำอาหารสำหรับอบรมสตรีจิตอาสา</t>
  </si>
  <si>
    <t>PV.5809/002</t>
  </si>
  <si>
    <t>จ่ายค่าจัดพิมพ์หนังสือแจกงานประชุมวิชาการ</t>
  </si>
  <si>
    <t>PV.5810/001</t>
  </si>
  <si>
    <t>ยื่นภาษีหัก ณ ที่จ่ายประจำเดือน ก.ย.</t>
  </si>
  <si>
    <t>ค่าอาหาร/ว่าง</t>
  </si>
  <si>
    <t>หมวดดำเนินงาน/กิจกรรม</t>
  </si>
  <si>
    <t>ดำเนินงาน/กิจกรรม</t>
  </si>
  <si>
    <t>บริหารจัดการ</t>
  </si>
  <si>
    <t>2. เงินรับจาก วพส.งวดนี้</t>
  </si>
  <si>
    <t>รายละเอียด รายจ่ายแยกตามประเภทค่าใช้จ่าย งวดที่ 1</t>
  </si>
  <si>
    <t xml:space="preserve">1 มกราคม 2558 - 30 มิถุนายน 2558 </t>
  </si>
  <si>
    <t>บน.3</t>
  </si>
  <si>
    <t>บน.4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</si>
</sst>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mmm\-yyyy"/>
    <numFmt numFmtId="204" formatCode="[$-409]dddd\,\ mmmm\ dd\,\ yyyy"/>
    <numFmt numFmtId="205" formatCode="[$-107041E]d\ mmm\ yy;@"/>
    <numFmt numFmtId="206" formatCode="[$-41E]d\ mmmm\ yyyy"/>
    <numFmt numFmtId="207" formatCode="#,##0.0"/>
    <numFmt numFmtId="208" formatCode="#,##0.00;[Red]\(#,##0.00\)"/>
  </numFmts>
  <fonts count="46">
    <font>
      <sz val="10"/>
      <name val="Arial"/>
      <family val="0"/>
    </font>
    <font>
      <sz val="8"/>
      <name val="Arial"/>
      <family val="0"/>
    </font>
    <font>
      <sz val="12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4"/>
      <name val="Tahoma"/>
      <family val="2"/>
    </font>
    <font>
      <sz val="14"/>
      <name val="Tahoma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1"/>
      <name val="Arial"/>
      <family val="0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5"/>
      <name val="Browallia New"/>
      <family val="2"/>
    </font>
    <font>
      <sz val="15"/>
      <name val="Browallia New"/>
      <family val="2"/>
    </font>
    <font>
      <sz val="12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4"/>
      <color indexed="10"/>
      <name val="Browallia New"/>
      <family val="2"/>
    </font>
    <font>
      <b/>
      <sz val="12"/>
      <name val="Browallia New"/>
      <family val="2"/>
    </font>
    <font>
      <u val="single"/>
      <sz val="14"/>
      <name val="Cordia New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10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ashed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ashed"/>
    </border>
    <border>
      <left style="double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ashed"/>
    </border>
    <border>
      <left style="double"/>
      <right>
        <color indexed="63"/>
      </right>
      <top style="dashed"/>
      <bottom style="dashed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ashed"/>
    </border>
    <border>
      <left style="double"/>
      <right style="double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4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8" fillId="4" borderId="0" applyNumberFormat="0" applyBorder="0" applyAlignment="0" applyProtection="0"/>
    <xf numFmtId="0" fontId="29" fillId="7" borderId="1" applyNumberFormat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2" fillId="0" borderId="10" xfId="34" applyFont="1" applyFill="1" applyBorder="1" applyAlignment="1">
      <alignment horizontal="center" vertical="top"/>
      <protection/>
    </xf>
    <xf numFmtId="194" fontId="35" fillId="0" borderId="11" xfId="38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20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05" fontId="3" fillId="0" borderId="0" xfId="0" applyNumberFormat="1" applyFont="1" applyAlignment="1">
      <alignment/>
    </xf>
    <xf numFmtId="205" fontId="3" fillId="0" borderId="0" xfId="0" applyNumberFormat="1" applyFont="1" applyAlignment="1">
      <alignment/>
    </xf>
    <xf numFmtId="4" fontId="3" fillId="0" borderId="12" xfId="0" applyNumberFormat="1" applyFont="1" applyBorder="1" applyAlignment="1">
      <alignment horizontal="centerContinuous"/>
    </xf>
    <xf numFmtId="4" fontId="3" fillId="0" borderId="12" xfId="0" applyNumberFormat="1" applyFont="1" applyFill="1" applyBorder="1" applyAlignment="1">
      <alignment horizontal="centerContinuous"/>
    </xf>
    <xf numFmtId="4" fontId="2" fillId="0" borderId="13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centerContinuous"/>
    </xf>
    <xf numFmtId="4" fontId="3" fillId="0" borderId="15" xfId="0" applyNumberFormat="1" applyFont="1" applyBorder="1" applyAlignment="1">
      <alignment horizontal="centerContinuous"/>
    </xf>
    <xf numFmtId="4" fontId="3" fillId="4" borderId="16" xfId="0" applyNumberFormat="1" applyFont="1" applyFill="1" applyBorder="1" applyAlignment="1">
      <alignment horizontal="centerContinuous"/>
    </xf>
    <xf numFmtId="4" fontId="3" fillId="4" borderId="11" xfId="0" applyNumberFormat="1" applyFont="1" applyFill="1" applyBorder="1" applyAlignment="1">
      <alignment horizontal="centerContinuous"/>
    </xf>
    <xf numFmtId="4" fontId="3" fillId="4" borderId="17" xfId="0" applyNumberFormat="1" applyFont="1" applyFill="1" applyBorder="1" applyAlignment="1">
      <alignment horizontal="centerContinuous"/>
    </xf>
    <xf numFmtId="4" fontId="3" fillId="0" borderId="1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Continuous"/>
    </xf>
    <xf numFmtId="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20" xfId="0" applyNumberFormat="1" applyFont="1" applyFill="1" applyBorder="1" applyAlignment="1">
      <alignment horizontal="center"/>
    </xf>
    <xf numFmtId="4" fontId="3" fillId="4" borderId="22" xfId="0" applyNumberFormat="1" applyFont="1" applyFill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4" borderId="26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5" xfId="0" applyNumberFormat="1" applyFont="1" applyFill="1" applyBorder="1" applyAlignment="1">
      <alignment/>
    </xf>
    <xf numFmtId="205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205" fontId="3" fillId="0" borderId="32" xfId="0" applyNumberFormat="1" applyFont="1" applyBorder="1" applyAlignment="1">
      <alignment/>
    </xf>
    <xf numFmtId="205" fontId="3" fillId="0" borderId="33" xfId="0" applyNumberFormat="1" applyFont="1" applyBorder="1" applyAlignment="1">
      <alignment horizontal="center"/>
    </xf>
    <xf numFmtId="205" fontId="3" fillId="0" borderId="22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94" fontId="2" fillId="0" borderId="0" xfId="38" applyFont="1" applyFill="1" applyAlignment="1">
      <alignment/>
    </xf>
    <xf numFmtId="0" fontId="3" fillId="0" borderId="19" xfId="0" applyFont="1" applyFill="1" applyBorder="1" applyAlignment="1">
      <alignment horizontal="center"/>
    </xf>
    <xf numFmtId="194" fontId="3" fillId="0" borderId="19" xfId="38" applyFont="1" applyFill="1" applyBorder="1" applyAlignment="1">
      <alignment horizontal="center"/>
    </xf>
    <xf numFmtId="194" fontId="3" fillId="0" borderId="36" xfId="38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"/>
    </xf>
    <xf numFmtId="194" fontId="3" fillId="0" borderId="11" xfId="38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94" fontId="4" fillId="0" borderId="0" xfId="38" applyFont="1" applyFill="1" applyAlignment="1">
      <alignment/>
    </xf>
    <xf numFmtId="194" fontId="5" fillId="0" borderId="0" xfId="38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34" applyFont="1" applyFill="1" applyAlignment="1">
      <alignment horizontal="centerContinuous" vertical="top"/>
      <protection/>
    </xf>
    <xf numFmtId="0" fontId="7" fillId="0" borderId="0" xfId="34" applyFont="1" applyFill="1" applyAlignment="1">
      <alignment horizontal="centerContinuous" vertical="top"/>
      <protection/>
    </xf>
    <xf numFmtId="0" fontId="7" fillId="0" borderId="0" xfId="34" applyFont="1" applyFill="1" applyAlignment="1">
      <alignment vertical="top"/>
      <protection/>
    </xf>
    <xf numFmtId="0" fontId="6" fillId="0" borderId="0" xfId="34" applyFont="1" applyFill="1" applyAlignment="1">
      <alignment vertical="top"/>
      <protection/>
    </xf>
    <xf numFmtId="0" fontId="7" fillId="0" borderId="0" xfId="34" applyFont="1" applyFill="1" applyBorder="1" applyAlignment="1">
      <alignment horizontal="centerContinuous" vertical="top"/>
      <protection/>
    </xf>
    <xf numFmtId="0" fontId="4" fillId="0" borderId="0" xfId="34" applyFont="1" applyFill="1" applyBorder="1" applyAlignment="1">
      <alignment vertical="top"/>
      <protection/>
    </xf>
    <xf numFmtId="0" fontId="7" fillId="0" borderId="0" xfId="34" applyFont="1" applyAlignment="1">
      <alignment vertical="top"/>
      <protection/>
    </xf>
    <xf numFmtId="0" fontId="4" fillId="0" borderId="0" xfId="34" applyFont="1" applyFill="1" applyAlignment="1">
      <alignment vertical="top"/>
      <protection/>
    </xf>
    <xf numFmtId="0" fontId="4" fillId="0" borderId="0" xfId="34" applyFont="1" applyAlignment="1">
      <alignment vertical="top"/>
      <protection/>
    </xf>
    <xf numFmtId="0" fontId="4" fillId="0" borderId="0" xfId="34" applyFont="1" applyFill="1" applyBorder="1" applyAlignment="1">
      <alignment horizontal="center" vertical="top"/>
      <protection/>
    </xf>
    <xf numFmtId="0" fontId="4" fillId="0" borderId="0" xfId="34" applyFont="1" applyFill="1">
      <alignment/>
      <protection/>
    </xf>
    <xf numFmtId="0" fontId="4" fillId="0" borderId="0" xfId="34" applyFont="1" applyFill="1" applyBorder="1">
      <alignment/>
      <protection/>
    </xf>
    <xf numFmtId="0" fontId="4" fillId="0" borderId="0" xfId="34" applyFont="1">
      <alignment/>
      <protection/>
    </xf>
    <xf numFmtId="0" fontId="6" fillId="0" borderId="0" xfId="34" applyFont="1" applyFill="1">
      <alignment/>
      <protection/>
    </xf>
    <xf numFmtId="0" fontId="7" fillId="0" borderId="0" xfId="34" applyFont="1" applyFill="1">
      <alignment/>
      <protection/>
    </xf>
    <xf numFmtId="0" fontId="7" fillId="0" borderId="0" xfId="34" applyFont="1">
      <alignment/>
      <protection/>
    </xf>
    <xf numFmtId="0" fontId="7" fillId="0" borderId="17" xfId="34" applyFont="1" applyFill="1" applyBorder="1">
      <alignment/>
      <protection/>
    </xf>
    <xf numFmtId="0" fontId="7" fillId="0" borderId="12" xfId="34" applyFont="1" applyFill="1" applyBorder="1">
      <alignment/>
      <protection/>
    </xf>
    <xf numFmtId="0" fontId="6" fillId="0" borderId="12" xfId="34" applyFont="1" applyFill="1" applyBorder="1" applyAlignment="1">
      <alignment horizontal="center"/>
      <protection/>
    </xf>
    <xf numFmtId="0" fontId="6" fillId="0" borderId="12" xfId="34" applyFont="1" applyFill="1" applyBorder="1">
      <alignment/>
      <protection/>
    </xf>
    <xf numFmtId="0" fontId="7" fillId="0" borderId="15" xfId="34" applyFont="1" applyFill="1" applyBorder="1">
      <alignment/>
      <protection/>
    </xf>
    <xf numFmtId="0" fontId="2" fillId="0" borderId="33" xfId="34" applyFont="1" applyFill="1" applyBorder="1" applyAlignment="1">
      <alignment vertical="top"/>
      <protection/>
    </xf>
    <xf numFmtId="0" fontId="2" fillId="0" borderId="0" xfId="34" applyFont="1" applyFill="1" applyBorder="1" applyAlignment="1">
      <alignment vertical="top"/>
      <protection/>
    </xf>
    <xf numFmtId="0" fontId="7" fillId="0" borderId="0" xfId="34" applyFont="1" applyFill="1" applyBorder="1" applyAlignment="1">
      <alignment vertical="top"/>
      <protection/>
    </xf>
    <xf numFmtId="0" fontId="7" fillId="0" borderId="33" xfId="34" applyFont="1" applyFill="1" applyBorder="1" applyAlignment="1">
      <alignment vertical="top"/>
      <protection/>
    </xf>
    <xf numFmtId="0" fontId="7" fillId="0" borderId="37" xfId="34" applyFont="1" applyFill="1" applyBorder="1" applyAlignment="1">
      <alignment vertical="top"/>
      <protection/>
    </xf>
    <xf numFmtId="0" fontId="7" fillId="0" borderId="32" xfId="34" applyFont="1" applyFill="1" applyBorder="1" applyAlignment="1">
      <alignment vertical="top"/>
      <protection/>
    </xf>
    <xf numFmtId="0" fontId="2" fillId="0" borderId="36" xfId="34" applyFont="1" applyFill="1" applyBorder="1" applyAlignment="1">
      <alignment vertical="top"/>
      <protection/>
    </xf>
    <xf numFmtId="0" fontId="7" fillId="0" borderId="36" xfId="34" applyFont="1" applyFill="1" applyBorder="1" applyAlignment="1">
      <alignment vertical="top"/>
      <protection/>
    </xf>
    <xf numFmtId="0" fontId="2" fillId="0" borderId="36" xfId="34" applyFont="1" applyFill="1" applyBorder="1" applyAlignment="1">
      <alignment horizontal="right" vertical="top"/>
      <protection/>
    </xf>
    <xf numFmtId="0" fontId="7" fillId="0" borderId="38" xfId="34" applyFont="1" applyFill="1" applyBorder="1" applyAlignment="1">
      <alignment horizontal="center" vertical="top"/>
      <protection/>
    </xf>
    <xf numFmtId="0" fontId="2" fillId="0" borderId="0" xfId="34" applyFont="1" applyFill="1" applyBorder="1" applyAlignment="1">
      <alignment horizontal="right" vertical="top"/>
      <protection/>
    </xf>
    <xf numFmtId="43" fontId="2" fillId="0" borderId="0" xfId="33" applyFont="1" applyFill="1" applyBorder="1" applyAlignment="1">
      <alignment horizontal="center" vertical="top"/>
    </xf>
    <xf numFmtId="43" fontId="2" fillId="0" borderId="33" xfId="33" applyFont="1" applyFill="1" applyBorder="1" applyAlignment="1">
      <alignment horizontal="center" vertical="top"/>
    </xf>
    <xf numFmtId="43" fontId="2" fillId="0" borderId="37" xfId="33" applyFont="1" applyFill="1" applyBorder="1" applyAlignment="1">
      <alignment horizontal="center" vertical="top"/>
    </xf>
    <xf numFmtId="0" fontId="7" fillId="0" borderId="37" xfId="34" applyFont="1" applyFill="1" applyBorder="1" applyAlignment="1">
      <alignment horizontal="center" vertical="top"/>
      <protection/>
    </xf>
    <xf numFmtId="43" fontId="2" fillId="0" borderId="0" xfId="33" applyFont="1" applyFill="1" applyBorder="1" applyAlignment="1">
      <alignment vertical="top"/>
    </xf>
    <xf numFmtId="0" fontId="7" fillId="0" borderId="22" xfId="34" applyFont="1" applyFill="1" applyBorder="1">
      <alignment/>
      <protection/>
    </xf>
    <xf numFmtId="0" fontId="7" fillId="0" borderId="39" xfId="34" applyFont="1" applyFill="1" applyBorder="1">
      <alignment/>
      <protection/>
    </xf>
    <xf numFmtId="0" fontId="7" fillId="0" borderId="40" xfId="34" applyFont="1" applyFill="1" applyBorder="1">
      <alignment/>
      <protection/>
    </xf>
    <xf numFmtId="0" fontId="2" fillId="0" borderId="32" xfId="34" applyFont="1" applyFill="1" applyBorder="1">
      <alignment/>
      <protection/>
    </xf>
    <xf numFmtId="0" fontId="2" fillId="0" borderId="36" xfId="34" applyFont="1" applyFill="1" applyBorder="1">
      <alignment/>
      <protection/>
    </xf>
    <xf numFmtId="0" fontId="3" fillId="0" borderId="36" xfId="34" applyFont="1" applyFill="1" applyBorder="1" quotePrefix="1">
      <alignment/>
      <protection/>
    </xf>
    <xf numFmtId="0" fontId="2" fillId="0" borderId="36" xfId="34" applyFont="1" applyFill="1" applyBorder="1" applyAlignment="1">
      <alignment horizontal="right"/>
      <protection/>
    </xf>
    <xf numFmtId="0" fontId="2" fillId="0" borderId="38" xfId="34" applyFont="1" applyFill="1" applyBorder="1">
      <alignment/>
      <protection/>
    </xf>
    <xf numFmtId="0" fontId="3" fillId="0" borderId="36" xfId="34" applyFont="1" applyFill="1" applyBorder="1" applyAlignment="1" quotePrefix="1">
      <alignment horizontal="center"/>
      <protection/>
    </xf>
    <xf numFmtId="0" fontId="3" fillId="0" borderId="36" xfId="34" applyFont="1" applyFill="1" applyBorder="1">
      <alignment/>
      <protection/>
    </xf>
    <xf numFmtId="0" fontId="2" fillId="0" borderId="0" xfId="34" applyFont="1">
      <alignment/>
      <protection/>
    </xf>
    <xf numFmtId="0" fontId="2" fillId="0" borderId="33" xfId="34" applyFont="1" applyFill="1" applyBorder="1">
      <alignment/>
      <protection/>
    </xf>
    <xf numFmtId="0" fontId="2" fillId="0" borderId="0" xfId="34" applyFont="1" applyFill="1" applyBorder="1">
      <alignment/>
      <protection/>
    </xf>
    <xf numFmtId="0" fontId="2" fillId="0" borderId="0" xfId="34" applyFont="1" applyFill="1" applyBorder="1" quotePrefix="1">
      <alignment/>
      <protection/>
    </xf>
    <xf numFmtId="0" fontId="2" fillId="0" borderId="0" xfId="34" applyFont="1" applyFill="1" applyBorder="1" applyAlignment="1">
      <alignment horizontal="right"/>
      <protection/>
    </xf>
    <xf numFmtId="43" fontId="2" fillId="0" borderId="0" xfId="34" applyNumberFormat="1" applyFont="1" applyFill="1" applyBorder="1" applyAlignment="1">
      <alignment horizontal="center"/>
      <protection/>
    </xf>
    <xf numFmtId="0" fontId="2" fillId="0" borderId="0" xfId="34" applyFont="1" applyFill="1" applyBorder="1" applyAlignment="1">
      <alignment horizontal="center"/>
      <protection/>
    </xf>
    <xf numFmtId="0" fontId="2" fillId="0" borderId="37" xfId="34" applyFont="1" applyFill="1" applyBorder="1">
      <alignment/>
      <protection/>
    </xf>
    <xf numFmtId="0" fontId="2" fillId="0" borderId="0" xfId="34" applyFont="1" applyFill="1" applyBorder="1" applyAlignment="1" quotePrefix="1">
      <alignment horizontal="center"/>
      <protection/>
    </xf>
    <xf numFmtId="0" fontId="3" fillId="0" borderId="0" xfId="34" applyFont="1" applyFill="1" applyBorder="1" applyAlignment="1">
      <alignment horizontal="center"/>
      <protection/>
    </xf>
    <xf numFmtId="0" fontId="2" fillId="0" borderId="22" xfId="34" applyFont="1" applyFill="1" applyBorder="1">
      <alignment/>
      <protection/>
    </xf>
    <xf numFmtId="0" fontId="2" fillId="0" borderId="39" xfId="34" applyFont="1" applyFill="1" applyBorder="1">
      <alignment/>
      <protection/>
    </xf>
    <xf numFmtId="0" fontId="2" fillId="0" borderId="40" xfId="34" applyFont="1" applyFill="1" applyBorder="1">
      <alignment/>
      <protection/>
    </xf>
    <xf numFmtId="0" fontId="2" fillId="0" borderId="0" xfId="34" applyFont="1" applyFill="1" applyAlignment="1">
      <alignment vertical="top"/>
      <protection/>
    </xf>
    <xf numFmtId="0" fontId="2" fillId="0" borderId="0" xfId="34" applyFont="1" applyAlignment="1">
      <alignment vertical="top"/>
      <protection/>
    </xf>
    <xf numFmtId="0" fontId="2" fillId="0" borderId="41" xfId="34" applyFont="1" applyFill="1" applyBorder="1" applyAlignment="1">
      <alignment vertical="top"/>
      <protection/>
    </xf>
    <xf numFmtId="0" fontId="2" fillId="0" borderId="0" xfId="34" applyFont="1" applyFill="1" applyAlignment="1">
      <alignment horizontal="right" vertical="top"/>
      <protection/>
    </xf>
    <xf numFmtId="0" fontId="3" fillId="0" borderId="0" xfId="34" applyFont="1" applyFill="1" applyAlignment="1">
      <alignment vertical="top"/>
      <protection/>
    </xf>
    <xf numFmtId="0" fontId="2" fillId="0" borderId="0" xfId="34" applyFont="1" applyBorder="1" applyAlignment="1">
      <alignment vertical="top"/>
      <protection/>
    </xf>
    <xf numFmtId="0" fontId="2" fillId="0" borderId="32" xfId="34" applyFont="1" applyFill="1" applyBorder="1" applyAlignment="1">
      <alignment vertical="top"/>
      <protection/>
    </xf>
    <xf numFmtId="0" fontId="2" fillId="0" borderId="38" xfId="34" applyFont="1" applyFill="1" applyBorder="1" applyAlignment="1">
      <alignment vertical="top"/>
      <protection/>
    </xf>
    <xf numFmtId="0" fontId="2" fillId="0" borderId="37" xfId="34" applyFont="1" applyFill="1" applyBorder="1" applyAlignment="1">
      <alignment vertical="top"/>
      <protection/>
    </xf>
    <xf numFmtId="0" fontId="7" fillId="0" borderId="0" xfId="34" applyFont="1" applyBorder="1" applyAlignment="1">
      <alignment vertical="top"/>
      <protection/>
    </xf>
    <xf numFmtId="0" fontId="3" fillId="0" borderId="22" xfId="34" applyFont="1" applyFill="1" applyBorder="1" applyAlignment="1">
      <alignment vertical="top"/>
      <protection/>
    </xf>
    <xf numFmtId="0" fontId="2" fillId="0" borderId="39" xfId="34" applyFont="1" applyFill="1" applyBorder="1" applyAlignment="1">
      <alignment vertical="top"/>
      <protection/>
    </xf>
    <xf numFmtId="0" fontId="2" fillId="0" borderId="39" xfId="34" applyFont="1" applyBorder="1" applyAlignment="1">
      <alignment vertical="top"/>
      <protection/>
    </xf>
    <xf numFmtId="0" fontId="2" fillId="0" borderId="40" xfId="34" applyFont="1" applyFill="1" applyBorder="1" applyAlignment="1">
      <alignment vertical="top"/>
      <protection/>
    </xf>
    <xf numFmtId="0" fontId="7" fillId="0" borderId="0" xfId="34" applyFont="1" applyBorder="1">
      <alignment/>
      <protection/>
    </xf>
    <xf numFmtId="0" fontId="2" fillId="0" borderId="0" xfId="34" applyFont="1" applyAlignment="1">
      <alignment horizontal="right" vertical="top"/>
      <protection/>
    </xf>
    <xf numFmtId="0" fontId="2" fillId="0" borderId="22" xfId="34" applyFont="1" applyBorder="1" applyAlignment="1">
      <alignment horizontal="center" vertical="top"/>
      <protection/>
    </xf>
    <xf numFmtId="0" fontId="2" fillId="0" borderId="33" xfId="34" applyFont="1" applyBorder="1" applyAlignment="1">
      <alignment vertical="top"/>
      <protection/>
    </xf>
    <xf numFmtId="0" fontId="2" fillId="0" borderId="37" xfId="34" applyFont="1" applyBorder="1" applyAlignment="1">
      <alignment vertical="top" wrapText="1"/>
      <protection/>
    </xf>
    <xf numFmtId="0" fontId="2" fillId="0" borderId="37" xfId="34" applyFont="1" applyBorder="1" applyAlignment="1">
      <alignment vertical="top"/>
      <protection/>
    </xf>
    <xf numFmtId="0" fontId="2" fillId="0" borderId="0" xfId="34" applyFont="1" applyBorder="1" applyAlignment="1">
      <alignment horizontal="center" vertical="top"/>
      <protection/>
    </xf>
    <xf numFmtId="43" fontId="2" fillId="0" borderId="0" xfId="33" applyFont="1" applyBorder="1" applyAlignment="1">
      <alignment horizontal="center" vertical="top"/>
    </xf>
    <xf numFmtId="0" fontId="2" fillId="16" borderId="35" xfId="34" applyFont="1" applyFill="1" applyBorder="1" applyAlignment="1">
      <alignment vertical="top"/>
      <protection/>
    </xf>
    <xf numFmtId="0" fontId="2" fillId="16" borderId="33" xfId="34" applyFont="1" applyFill="1" applyBorder="1" applyAlignment="1">
      <alignment vertical="top"/>
      <protection/>
    </xf>
    <xf numFmtId="0" fontId="2" fillId="0" borderId="35" xfId="34" applyFont="1" applyBorder="1" applyAlignment="1">
      <alignment vertical="top"/>
      <protection/>
    </xf>
    <xf numFmtId="0" fontId="2" fillId="16" borderId="11" xfId="34" applyFont="1" applyFill="1" applyBorder="1" applyAlignment="1">
      <alignment vertical="top"/>
      <protection/>
    </xf>
    <xf numFmtId="0" fontId="2" fillId="16" borderId="17" xfId="34" applyFont="1" applyFill="1" applyBorder="1" applyAlignment="1">
      <alignment vertical="top"/>
      <protection/>
    </xf>
    <xf numFmtId="43" fontId="2" fillId="0" borderId="11" xfId="34" applyNumberFormat="1" applyFont="1" applyFill="1" applyBorder="1" applyAlignment="1">
      <alignment vertical="top"/>
      <protection/>
    </xf>
    <xf numFmtId="0" fontId="2" fillId="16" borderId="15" xfId="34" applyFont="1" applyFill="1" applyBorder="1" applyAlignment="1">
      <alignment vertical="top"/>
      <protection/>
    </xf>
    <xf numFmtId="0" fontId="3" fillId="0" borderId="0" xfId="34" applyFont="1" applyAlignment="1">
      <alignment vertical="top"/>
      <protection/>
    </xf>
    <xf numFmtId="0" fontId="2" fillId="0" borderId="42" xfId="34" applyFont="1" applyBorder="1" applyAlignment="1">
      <alignment vertical="top"/>
      <protection/>
    </xf>
    <xf numFmtId="0" fontId="2" fillId="0" borderId="41" xfId="34" applyFont="1" applyBorder="1" applyAlignment="1">
      <alignment vertical="top"/>
      <protection/>
    </xf>
    <xf numFmtId="0" fontId="2" fillId="0" borderId="43" xfId="34" applyFont="1" applyBorder="1" applyAlignment="1">
      <alignment vertical="top"/>
      <protection/>
    </xf>
    <xf numFmtId="0" fontId="2" fillId="0" borderId="44" xfId="34" applyFont="1" applyBorder="1" applyAlignment="1">
      <alignment vertical="top"/>
      <protection/>
    </xf>
    <xf numFmtId="0" fontId="2" fillId="0" borderId="10" xfId="34" applyFont="1" applyBorder="1" applyAlignment="1">
      <alignment vertical="top"/>
      <protection/>
    </xf>
    <xf numFmtId="0" fontId="2" fillId="0" borderId="45" xfId="34" applyFont="1" applyBorder="1" applyAlignment="1">
      <alignment vertical="top"/>
      <protection/>
    </xf>
    <xf numFmtId="0" fontId="5" fillId="0" borderId="32" xfId="34" applyFont="1" applyBorder="1" applyAlignment="1">
      <alignment vertical="top"/>
      <protection/>
    </xf>
    <xf numFmtId="0" fontId="4" fillId="0" borderId="36" xfId="34" applyFont="1" applyBorder="1" applyAlignment="1">
      <alignment vertical="top"/>
      <protection/>
    </xf>
    <xf numFmtId="0" fontId="4" fillId="0" borderId="38" xfId="34" applyFont="1" applyBorder="1" applyAlignment="1">
      <alignment vertical="top"/>
      <protection/>
    </xf>
    <xf numFmtId="0" fontId="4" fillId="0" borderId="22" xfId="34" applyFont="1" applyBorder="1" applyAlignment="1">
      <alignment vertical="top"/>
      <protection/>
    </xf>
    <xf numFmtId="0" fontId="4" fillId="0" borderId="39" xfId="34" applyFont="1" applyBorder="1" applyAlignment="1">
      <alignment vertical="top"/>
      <protection/>
    </xf>
    <xf numFmtId="0" fontId="4" fillId="0" borderId="40" xfId="34" applyFont="1" applyBorder="1" applyAlignment="1">
      <alignment vertical="top"/>
      <protection/>
    </xf>
    <xf numFmtId="0" fontId="5" fillId="0" borderId="0" xfId="34" applyFont="1" applyAlignment="1">
      <alignment vertical="top"/>
      <protection/>
    </xf>
    <xf numFmtId="0" fontId="2" fillId="0" borderId="46" xfId="34" applyFont="1" applyBorder="1" applyAlignment="1">
      <alignment horizontal="center" vertical="top"/>
      <protection/>
    </xf>
    <xf numFmtId="0" fontId="2" fillId="0" borderId="47" xfId="34" applyFont="1" applyBorder="1" applyAlignment="1">
      <alignment horizontal="center" vertical="top"/>
      <protection/>
    </xf>
    <xf numFmtId="0" fontId="4" fillId="0" borderId="32" xfId="34" applyFont="1" applyBorder="1" applyAlignment="1">
      <alignment vertical="top"/>
      <protection/>
    </xf>
    <xf numFmtId="43" fontId="4" fillId="0" borderId="39" xfId="34" applyNumberFormat="1" applyFont="1" applyBorder="1" applyAlignment="1">
      <alignment horizontal="center" vertical="top"/>
      <protection/>
    </xf>
    <xf numFmtId="0" fontId="4" fillId="0" borderId="39" xfId="34" applyFont="1" applyBorder="1" applyAlignment="1">
      <alignment horizontal="center" vertical="top"/>
      <protection/>
    </xf>
    <xf numFmtId="0" fontId="5" fillId="0" borderId="0" xfId="34" applyFont="1" applyBorder="1" applyAlignment="1">
      <alignment vertical="top"/>
      <protection/>
    </xf>
    <xf numFmtId="0" fontId="3" fillId="0" borderId="0" xfId="34" applyFont="1" applyFill="1" applyBorder="1" applyAlignment="1">
      <alignment vertical="top"/>
      <protection/>
    </xf>
    <xf numFmtId="0" fontId="2" fillId="0" borderId="0" xfId="34" applyFont="1" applyFill="1" applyBorder="1" applyAlignment="1">
      <alignment horizontal="center" vertical="top"/>
      <protection/>
    </xf>
    <xf numFmtId="0" fontId="2" fillId="0" borderId="39" xfId="34" applyFont="1" applyFill="1" applyBorder="1" applyAlignment="1">
      <alignment horizontal="right" vertical="top"/>
      <protection/>
    </xf>
    <xf numFmtId="0" fontId="3" fillId="0" borderId="39" xfId="34" applyFont="1" applyFill="1" applyBorder="1" applyAlignment="1">
      <alignment vertical="top"/>
      <protection/>
    </xf>
    <xf numFmtId="4" fontId="3" fillId="24" borderId="15" xfId="0" applyNumberFormat="1" applyFont="1" applyFill="1" applyBorder="1" applyAlignment="1">
      <alignment horizontal="centerContinuous"/>
    </xf>
    <xf numFmtId="4" fontId="3" fillId="24" borderId="11" xfId="0" applyNumberFormat="1" applyFont="1" applyFill="1" applyBorder="1" applyAlignment="1">
      <alignment horizontal="centerContinuous"/>
    </xf>
    <xf numFmtId="4" fontId="3" fillId="24" borderId="17" xfId="0" applyNumberFormat="1" applyFont="1" applyFill="1" applyBorder="1" applyAlignment="1">
      <alignment horizontal="centerContinuous"/>
    </xf>
    <xf numFmtId="4" fontId="3" fillId="24" borderId="40" xfId="0" applyNumberFormat="1" applyFont="1" applyFill="1" applyBorder="1" applyAlignment="1">
      <alignment horizontal="center"/>
    </xf>
    <xf numFmtId="4" fontId="3" fillId="24" borderId="20" xfId="0" applyNumberFormat="1" applyFont="1" applyFill="1" applyBorder="1" applyAlignment="1">
      <alignment horizontal="center"/>
    </xf>
    <xf numFmtId="4" fontId="3" fillId="24" borderId="22" xfId="0" applyNumberFormat="1" applyFont="1" applyFill="1" applyBorder="1" applyAlignment="1">
      <alignment horizontal="center"/>
    </xf>
    <xf numFmtId="4" fontId="2" fillId="24" borderId="26" xfId="0" applyNumberFormat="1" applyFont="1" applyFill="1" applyBorder="1" applyAlignment="1">
      <alignment/>
    </xf>
    <xf numFmtId="205" fontId="5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205" fontId="4" fillId="0" borderId="0" xfId="0" applyNumberFormat="1" applyFont="1" applyAlignment="1">
      <alignment horizontal="right"/>
    </xf>
    <xf numFmtId="0" fontId="2" fillId="0" borderId="29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" fontId="2" fillId="18" borderId="24" xfId="0" applyNumberFormat="1" applyFont="1" applyFill="1" applyBorder="1" applyAlignment="1">
      <alignment/>
    </xf>
    <xf numFmtId="4" fontId="2" fillId="18" borderId="2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205" fontId="7" fillId="0" borderId="0" xfId="0" applyNumberFormat="1" applyFont="1" applyAlignment="1">
      <alignment/>
    </xf>
    <xf numFmtId="194" fontId="3" fillId="24" borderId="19" xfId="38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4" fillId="0" borderId="10" xfId="34" applyFont="1" applyFill="1" applyBorder="1" applyAlignment="1">
      <alignment vertical="top"/>
      <protection/>
    </xf>
    <xf numFmtId="0" fontId="2" fillId="0" borderId="32" xfId="0" applyFont="1" applyFill="1" applyBorder="1" applyAlignment="1">
      <alignment/>
    </xf>
    <xf numFmtId="194" fontId="3" fillId="0" borderId="38" xfId="38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vertical="top"/>
    </xf>
    <xf numFmtId="0" fontId="8" fillId="0" borderId="0" xfId="0" applyFont="1" applyAlignment="1">
      <alignment/>
    </xf>
    <xf numFmtId="4" fontId="3" fillId="0" borderId="48" xfId="0" applyNumberFormat="1" applyFont="1" applyFill="1" applyBorder="1" applyAlignment="1">
      <alignment horizontal="center"/>
    </xf>
    <xf numFmtId="4" fontId="3" fillId="0" borderId="49" xfId="0" applyNumberFormat="1" applyFont="1" applyFill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Continuous"/>
    </xf>
    <xf numFmtId="4" fontId="2" fillId="18" borderId="3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33" xfId="34" applyFont="1" applyFill="1" applyBorder="1" applyAlignment="1">
      <alignment vertical="top"/>
      <protection/>
    </xf>
    <xf numFmtId="0" fontId="2" fillId="0" borderId="22" xfId="34" applyFont="1" applyBorder="1" applyAlignment="1">
      <alignment vertical="top"/>
      <protection/>
    </xf>
    <xf numFmtId="0" fontId="2" fillId="0" borderId="33" xfId="34" applyFont="1" applyBorder="1" applyAlignment="1">
      <alignment horizontal="left" vertical="top" indent="2"/>
      <protection/>
    </xf>
    <xf numFmtId="4" fontId="3" fillId="0" borderId="32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205" fontId="6" fillId="0" borderId="0" xfId="0" applyNumberFormat="1" applyFont="1" applyAlignment="1">
      <alignment/>
    </xf>
    <xf numFmtId="194" fontId="7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10" fillId="25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16" fillId="0" borderId="51" xfId="0" applyFont="1" applyBorder="1" applyAlignment="1" quotePrefix="1">
      <alignment horizontal="center"/>
    </xf>
    <xf numFmtId="0" fontId="16" fillId="0" borderId="51" xfId="0" applyFont="1" applyBorder="1" applyAlignment="1">
      <alignment vertical="top"/>
    </xf>
    <xf numFmtId="0" fontId="16" fillId="0" borderId="51" xfId="0" applyFont="1" applyBorder="1" applyAlignment="1">
      <alignment horizontal="center" vertical="top"/>
    </xf>
    <xf numFmtId="194" fontId="16" fillId="0" borderId="51" xfId="38" applyFont="1" applyBorder="1" applyAlignment="1">
      <alignment/>
    </xf>
    <xf numFmtId="0" fontId="16" fillId="0" borderId="51" xfId="0" applyFont="1" applyBorder="1" applyAlignment="1">
      <alignment horizontal="center"/>
    </xf>
    <xf numFmtId="0" fontId="16" fillId="0" borderId="51" xfId="0" applyFont="1" applyBorder="1" applyAlignment="1" quotePrefix="1">
      <alignment horizontal="center" vertical="top"/>
    </xf>
    <xf numFmtId="0" fontId="16" fillId="0" borderId="51" xfId="0" applyFont="1" applyBorder="1" applyAlignment="1">
      <alignment vertical="top" wrapText="1"/>
    </xf>
    <xf numFmtId="194" fontId="16" fillId="0" borderId="51" xfId="38" applyFont="1" applyBorder="1" applyAlignment="1">
      <alignment vertical="top"/>
    </xf>
    <xf numFmtId="15" fontId="16" fillId="0" borderId="51" xfId="0" applyNumberFormat="1" applyFont="1" applyBorder="1" applyAlignment="1" quotePrefix="1">
      <alignment horizontal="center"/>
    </xf>
    <xf numFmtId="0" fontId="16" fillId="0" borderId="51" xfId="0" applyFont="1" applyBorder="1" applyAlignment="1">
      <alignment/>
    </xf>
    <xf numFmtId="0" fontId="16" fillId="0" borderId="52" xfId="0" applyFont="1" applyBorder="1" applyAlignment="1">
      <alignment/>
    </xf>
    <xf numFmtId="0" fontId="16" fillId="0" borderId="52" xfId="0" applyFont="1" applyBorder="1" applyAlignment="1">
      <alignment vertical="top"/>
    </xf>
    <xf numFmtId="0" fontId="16" fillId="0" borderId="52" xfId="0" applyFont="1" applyBorder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205" fontId="2" fillId="0" borderId="34" xfId="0" applyNumberFormat="1" applyFont="1" applyBorder="1" applyAlignment="1">
      <alignment horizontal="center"/>
    </xf>
    <xf numFmtId="4" fontId="3" fillId="5" borderId="53" xfId="0" applyNumberFormat="1" applyFont="1" applyFill="1" applyBorder="1" applyAlignment="1">
      <alignment horizontal="center"/>
    </xf>
    <xf numFmtId="205" fontId="2" fillId="0" borderId="24" xfId="0" applyNumberFormat="1" applyFont="1" applyBorder="1" applyAlignment="1">
      <alignment horizontal="center"/>
    </xf>
    <xf numFmtId="205" fontId="2" fillId="0" borderId="24" xfId="0" applyNumberFormat="1" applyFont="1" applyBorder="1" applyAlignment="1">
      <alignment/>
    </xf>
    <xf numFmtId="4" fontId="2" fillId="0" borderId="54" xfId="0" applyNumberFormat="1" applyFont="1" applyFill="1" applyBorder="1" applyAlignment="1">
      <alignment/>
    </xf>
    <xf numFmtId="0" fontId="2" fillId="0" borderId="0" xfId="34" applyFont="1" applyFill="1" applyBorder="1" applyAlignment="1">
      <alignment horizontal="left" vertical="top"/>
      <protection/>
    </xf>
    <xf numFmtId="0" fontId="2" fillId="0" borderId="0" xfId="34" applyFont="1" applyAlignment="1">
      <alignment/>
      <protection/>
    </xf>
    <xf numFmtId="0" fontId="2" fillId="0" borderId="41" xfId="34" applyFont="1" applyFill="1" applyBorder="1" applyAlignment="1">
      <alignment horizontal="left" vertical="top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2" fillId="0" borderId="17" xfId="34" applyFont="1" applyBorder="1" applyAlignment="1">
      <alignment horizontal="center" vertical="center"/>
      <protection/>
    </xf>
    <xf numFmtId="0" fontId="16" fillId="0" borderId="0" xfId="0" applyFont="1" applyBorder="1" applyAlignment="1">
      <alignment/>
    </xf>
    <xf numFmtId="0" fontId="16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left"/>
    </xf>
    <xf numFmtId="194" fontId="16" fillId="0" borderId="55" xfId="38" applyFont="1" applyBorder="1" applyAlignment="1">
      <alignment horizontal="center"/>
    </xf>
    <xf numFmtId="0" fontId="16" fillId="0" borderId="56" xfId="0" applyFont="1" applyBorder="1" applyAlignment="1">
      <alignment vertical="top"/>
    </xf>
    <xf numFmtId="0" fontId="16" fillId="0" borderId="56" xfId="0" applyFont="1" applyBorder="1" applyAlignment="1">
      <alignment horizontal="center" vertical="top"/>
    </xf>
    <xf numFmtId="194" fontId="16" fillId="0" borderId="56" xfId="38" applyFont="1" applyBorder="1" applyAlignment="1">
      <alignment/>
    </xf>
    <xf numFmtId="0" fontId="16" fillId="0" borderId="56" xfId="0" applyFont="1" applyBorder="1" applyAlignment="1">
      <alignment horizontal="center"/>
    </xf>
    <xf numFmtId="15" fontId="16" fillId="0" borderId="51" xfId="0" applyNumberFormat="1" applyFont="1" applyBorder="1" applyAlignment="1">
      <alignment horizontal="center"/>
    </xf>
    <xf numFmtId="0" fontId="16" fillId="0" borderId="24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center" vertical="top"/>
    </xf>
    <xf numFmtId="194" fontId="16" fillId="0" borderId="24" xfId="38" applyFont="1" applyBorder="1" applyAlignment="1">
      <alignment horizontal="center" vertical="top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94" fontId="35" fillId="0" borderId="0" xfId="38" applyFont="1" applyAlignment="1">
      <alignment/>
    </xf>
    <xf numFmtId="0" fontId="36" fillId="0" borderId="55" xfId="0" applyFont="1" applyBorder="1" applyAlignment="1">
      <alignment horizontal="center"/>
    </xf>
    <xf numFmtId="0" fontId="36" fillId="0" borderId="55" xfId="0" applyFont="1" applyBorder="1" applyAlignment="1">
      <alignment/>
    </xf>
    <xf numFmtId="194" fontId="36" fillId="0" borderId="55" xfId="38" applyFont="1" applyBorder="1" applyAlignment="1">
      <alignment/>
    </xf>
    <xf numFmtId="194" fontId="36" fillId="0" borderId="55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194" fontId="36" fillId="0" borderId="24" xfId="38" applyFont="1" applyBorder="1" applyAlignment="1">
      <alignment/>
    </xf>
    <xf numFmtId="194" fontId="36" fillId="0" borderId="24" xfId="0" applyNumberFormat="1" applyFont="1" applyBorder="1" applyAlignment="1">
      <alignment/>
    </xf>
    <xf numFmtId="0" fontId="36" fillId="0" borderId="24" xfId="0" applyFont="1" applyFill="1" applyBorder="1" applyAlignment="1">
      <alignment/>
    </xf>
    <xf numFmtId="194" fontId="36" fillId="0" borderId="24" xfId="38" applyFont="1" applyFill="1" applyBorder="1" applyAlignment="1">
      <alignment/>
    </xf>
    <xf numFmtId="194" fontId="36" fillId="0" borderId="24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6" fillId="0" borderId="24" xfId="0" applyFont="1" applyBorder="1" applyAlignment="1">
      <alignment vertical="top"/>
    </xf>
    <xf numFmtId="0" fontId="36" fillId="0" borderId="24" xfId="0" applyFont="1" applyBorder="1" applyAlignment="1">
      <alignment horizontal="left" vertical="top" wrapText="1"/>
    </xf>
    <xf numFmtId="194" fontId="36" fillId="0" borderId="24" xfId="38" applyFont="1" applyBorder="1" applyAlignment="1">
      <alignment vertical="top"/>
    </xf>
    <xf numFmtId="194" fontId="36" fillId="0" borderId="24" xfId="0" applyNumberFormat="1" applyFont="1" applyBorder="1" applyAlignment="1">
      <alignment vertical="top"/>
    </xf>
    <xf numFmtId="0" fontId="36" fillId="0" borderId="24" xfId="0" applyFont="1" applyBorder="1" applyAlignment="1">
      <alignment horizontal="center" vertical="top"/>
    </xf>
    <xf numFmtId="194" fontId="36" fillId="0" borderId="24" xfId="38" applyFont="1" applyBorder="1" applyAlignment="1">
      <alignment horizontal="center" vertical="top"/>
    </xf>
    <xf numFmtId="0" fontId="36" fillId="0" borderId="57" xfId="0" applyFont="1" applyBorder="1" applyAlignment="1">
      <alignment horizontal="center"/>
    </xf>
    <xf numFmtId="0" fontId="36" fillId="0" borderId="57" xfId="0" applyFont="1" applyBorder="1" applyAlignment="1">
      <alignment/>
    </xf>
    <xf numFmtId="194" fontId="36" fillId="0" borderId="57" xfId="38" applyFont="1" applyBorder="1" applyAlignment="1">
      <alignment/>
    </xf>
    <xf numFmtId="194" fontId="36" fillId="0" borderId="57" xfId="0" applyNumberFormat="1" applyFont="1" applyBorder="1" applyAlignment="1">
      <alignment/>
    </xf>
    <xf numFmtId="0" fontId="36" fillId="0" borderId="0" xfId="0" applyFont="1" applyAlignment="1">
      <alignment horizontal="center"/>
    </xf>
    <xf numFmtId="194" fontId="36" fillId="0" borderId="0" xfId="38" applyFont="1" applyAlignment="1">
      <alignment/>
    </xf>
    <xf numFmtId="194" fontId="36" fillId="0" borderId="28" xfId="0" applyNumberFormat="1" applyFont="1" applyBorder="1" applyAlignment="1">
      <alignment/>
    </xf>
    <xf numFmtId="0" fontId="35" fillId="0" borderId="19" xfId="0" applyFont="1" applyBorder="1" applyAlignment="1">
      <alignment/>
    </xf>
    <xf numFmtId="0" fontId="38" fillId="0" borderId="11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20" xfId="0" applyFont="1" applyBorder="1" applyAlignment="1">
      <alignment/>
    </xf>
    <xf numFmtId="0" fontId="36" fillId="0" borderId="55" xfId="0" applyFont="1" applyBorder="1" applyAlignment="1">
      <alignment horizontal="left"/>
    </xf>
    <xf numFmtId="194" fontId="36" fillId="0" borderId="55" xfId="38" applyFont="1" applyBorder="1" applyAlignment="1">
      <alignment horizontal="left"/>
    </xf>
    <xf numFmtId="0" fontId="36" fillId="0" borderId="24" xfId="0" applyFont="1" applyBorder="1" applyAlignment="1">
      <alignment horizontal="left"/>
    </xf>
    <xf numFmtId="194" fontId="36" fillId="0" borderId="24" xfId="38" applyFont="1" applyBorder="1" applyAlignment="1">
      <alignment horizontal="left"/>
    </xf>
    <xf numFmtId="194" fontId="36" fillId="0" borderId="24" xfId="38" applyFont="1" applyBorder="1" applyAlignment="1">
      <alignment horizontal="left" vertical="top"/>
    </xf>
    <xf numFmtId="0" fontId="36" fillId="0" borderId="57" xfId="0" applyFont="1" applyBorder="1" applyAlignment="1">
      <alignment horizontal="left"/>
    </xf>
    <xf numFmtId="194" fontId="36" fillId="0" borderId="57" xfId="38" applyFont="1" applyBorder="1" applyAlignment="1">
      <alignment horizontal="left"/>
    </xf>
    <xf numFmtId="0" fontId="36" fillId="0" borderId="0" xfId="0" applyFont="1" applyAlignment="1">
      <alignment horizontal="left"/>
    </xf>
    <xf numFmtId="194" fontId="36" fillId="0" borderId="0" xfId="38" applyFont="1" applyAlignment="1">
      <alignment horizontal="left"/>
    </xf>
    <xf numFmtId="194" fontId="36" fillId="0" borderId="28" xfId="38" applyFont="1" applyBorder="1" applyAlignment="1">
      <alignment/>
    </xf>
    <xf numFmtId="0" fontId="39" fillId="0" borderId="0" xfId="0" applyFont="1" applyAlignment="1">
      <alignment/>
    </xf>
    <xf numFmtId="4" fontId="2" fillId="26" borderId="19" xfId="0" applyNumberFormat="1" applyFont="1" applyFill="1" applyBorder="1" applyAlignment="1">
      <alignment/>
    </xf>
    <xf numFmtId="0" fontId="2" fillId="26" borderId="19" xfId="0" applyFont="1" applyFill="1" applyBorder="1" applyAlignment="1">
      <alignment/>
    </xf>
    <xf numFmtId="4" fontId="3" fillId="25" borderId="14" xfId="0" applyNumberFormat="1" applyFont="1" applyFill="1" applyBorder="1" applyAlignment="1">
      <alignment horizontal="centerContinuous"/>
    </xf>
    <xf numFmtId="4" fontId="3" fillId="25" borderId="12" xfId="0" applyNumberFormat="1" applyFont="1" applyFill="1" applyBorder="1" applyAlignment="1">
      <alignment horizontal="centerContinuous"/>
    </xf>
    <xf numFmtId="4" fontId="3" fillId="27" borderId="12" xfId="0" applyNumberFormat="1" applyFont="1" applyFill="1" applyBorder="1" applyAlignment="1">
      <alignment horizontal="centerContinuous"/>
    </xf>
    <xf numFmtId="4" fontId="3" fillId="25" borderId="48" xfId="0" applyNumberFormat="1" applyFont="1" applyFill="1" applyBorder="1" applyAlignment="1">
      <alignment horizontal="center"/>
    </xf>
    <xf numFmtId="4" fontId="3" fillId="25" borderId="11" xfId="0" applyNumberFormat="1" applyFont="1" applyFill="1" applyBorder="1" applyAlignment="1">
      <alignment horizontal="centerContinuous"/>
    </xf>
    <xf numFmtId="4" fontId="3" fillId="25" borderId="49" xfId="0" applyNumberFormat="1" applyFont="1" applyFill="1" applyBorder="1" applyAlignment="1">
      <alignment horizontal="center"/>
    </xf>
    <xf numFmtId="4" fontId="3" fillId="25" borderId="20" xfId="0" applyNumberFormat="1" applyFont="1" applyFill="1" applyBorder="1" applyAlignment="1">
      <alignment horizontal="center"/>
    </xf>
    <xf numFmtId="4" fontId="2" fillId="26" borderId="19" xfId="0" applyNumberFormat="1" applyFont="1" applyFill="1" applyBorder="1" applyAlignment="1">
      <alignment horizontal="center"/>
    </xf>
    <xf numFmtId="0" fontId="2" fillId="26" borderId="19" xfId="0" applyFont="1" applyFill="1" applyBorder="1" applyAlignment="1">
      <alignment horizontal="center"/>
    </xf>
    <xf numFmtId="4" fontId="3" fillId="26" borderId="20" xfId="0" applyNumberFormat="1" applyFont="1" applyFill="1" applyBorder="1" applyAlignment="1">
      <alignment horizontal="center"/>
    </xf>
    <xf numFmtId="0" fontId="2" fillId="26" borderId="20" xfId="0" applyFont="1" applyFill="1" applyBorder="1" applyAlignment="1">
      <alignment horizontal="center"/>
    </xf>
    <xf numFmtId="4" fontId="3" fillId="28" borderId="28" xfId="0" applyNumberFormat="1" applyFont="1" applyFill="1" applyBorder="1" applyAlignment="1">
      <alignment/>
    </xf>
    <xf numFmtId="4" fontId="3" fillId="28" borderId="29" xfId="0" applyNumberFormat="1" applyFont="1" applyFill="1" applyBorder="1" applyAlignment="1">
      <alignment/>
    </xf>
    <xf numFmtId="4" fontId="3" fillId="28" borderId="30" xfId="0" applyNumberFormat="1" applyFont="1" applyFill="1" applyBorder="1" applyAlignment="1">
      <alignment/>
    </xf>
    <xf numFmtId="4" fontId="2" fillId="28" borderId="30" xfId="0" applyNumberFormat="1" applyFont="1" applyFill="1" applyBorder="1" applyAlignment="1">
      <alignment/>
    </xf>
    <xf numFmtId="4" fontId="2" fillId="28" borderId="5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/>
    </xf>
    <xf numFmtId="194" fontId="7" fillId="28" borderId="0" xfId="38" applyFont="1" applyFill="1" applyAlignment="1">
      <alignment/>
    </xf>
    <xf numFmtId="194" fontId="6" fillId="28" borderId="12" xfId="38" applyFont="1" applyFill="1" applyBorder="1" applyAlignment="1">
      <alignment/>
    </xf>
    <xf numFmtId="194" fontId="7" fillId="28" borderId="39" xfId="38" applyFont="1" applyFill="1" applyBorder="1" applyAlignment="1">
      <alignment/>
    </xf>
    <xf numFmtId="194" fontId="6" fillId="28" borderId="58" xfId="38" applyFont="1" applyFill="1" applyBorder="1" applyAlignment="1">
      <alignment/>
    </xf>
    <xf numFmtId="194" fontId="6" fillId="28" borderId="59" xfId="38" applyFont="1" applyFill="1" applyBorder="1" applyAlignment="1">
      <alignment/>
    </xf>
    <xf numFmtId="194" fontId="7" fillId="29" borderId="59" xfId="38" applyFont="1" applyFill="1" applyBorder="1" applyAlignment="1">
      <alignment/>
    </xf>
    <xf numFmtId="205" fontId="2" fillId="0" borderId="60" xfId="0" applyNumberFormat="1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0" xfId="0" applyFont="1" applyBorder="1" applyAlignment="1">
      <alignment horizontal="center"/>
    </xf>
    <xf numFmtId="4" fontId="2" fillId="0" borderId="60" xfId="0" applyNumberFormat="1" applyFont="1" applyBorder="1" applyAlignment="1">
      <alignment/>
    </xf>
    <xf numFmtId="4" fontId="2" fillId="0" borderId="61" xfId="0" applyNumberFormat="1" applyFont="1" applyBorder="1" applyAlignment="1">
      <alignment/>
    </xf>
    <xf numFmtId="4" fontId="2" fillId="4" borderId="62" xfId="0" applyNumberFormat="1" applyFont="1" applyFill="1" applyBorder="1" applyAlignment="1">
      <alignment/>
    </xf>
    <xf numFmtId="4" fontId="2" fillId="0" borderId="60" xfId="0" applyNumberFormat="1" applyFont="1" applyFill="1" applyBorder="1" applyAlignment="1">
      <alignment/>
    </xf>
    <xf numFmtId="4" fontId="3" fillId="0" borderId="61" xfId="0" applyNumberFormat="1" applyFont="1" applyFill="1" applyBorder="1" applyAlignment="1">
      <alignment horizontal="center"/>
    </xf>
    <xf numFmtId="0" fontId="2" fillId="0" borderId="63" xfId="0" applyFont="1" applyBorder="1" applyAlignment="1">
      <alignment/>
    </xf>
    <xf numFmtId="205" fontId="2" fillId="0" borderId="51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center"/>
    </xf>
    <xf numFmtId="4" fontId="2" fillId="0" borderId="51" xfId="0" applyNumberFormat="1" applyFont="1" applyBorder="1" applyAlignment="1">
      <alignment/>
    </xf>
    <xf numFmtId="4" fontId="2" fillId="0" borderId="64" xfId="0" applyNumberFormat="1" applyFont="1" applyBorder="1" applyAlignment="1">
      <alignment/>
    </xf>
    <xf numFmtId="4" fontId="2" fillId="4" borderId="65" xfId="0" applyNumberFormat="1" applyFont="1" applyFill="1" applyBorder="1" applyAlignment="1">
      <alignment/>
    </xf>
    <xf numFmtId="4" fontId="2" fillId="30" borderId="64" xfId="0" applyNumberFormat="1" applyFont="1" applyFill="1" applyBorder="1" applyAlignment="1">
      <alignment/>
    </xf>
    <xf numFmtId="4" fontId="2" fillId="0" borderId="51" xfId="0" applyNumberFormat="1" applyFont="1" applyFill="1" applyBorder="1" applyAlignment="1">
      <alignment/>
    </xf>
    <xf numFmtId="4" fontId="2" fillId="0" borderId="64" xfId="0" applyNumberFormat="1" applyFont="1" applyFill="1" applyBorder="1" applyAlignment="1">
      <alignment/>
    </xf>
    <xf numFmtId="0" fontId="3" fillId="0" borderId="60" xfId="0" applyFont="1" applyFill="1" applyBorder="1" applyAlignment="1">
      <alignment horizontal="center" vertical="top"/>
    </xf>
    <xf numFmtId="0" fontId="3" fillId="0" borderId="60" xfId="0" applyFont="1" applyFill="1" applyBorder="1" applyAlignment="1">
      <alignment vertical="top"/>
    </xf>
    <xf numFmtId="0" fontId="2" fillId="0" borderId="51" xfId="0" applyFont="1" applyFill="1" applyBorder="1" applyAlignment="1">
      <alignment horizontal="center" vertical="top"/>
    </xf>
    <xf numFmtId="0" fontId="2" fillId="0" borderId="65" xfId="0" applyFont="1" applyFill="1" applyBorder="1" applyAlignment="1">
      <alignment vertical="top"/>
    </xf>
    <xf numFmtId="0" fontId="2" fillId="0" borderId="66" xfId="0" applyFont="1" applyFill="1" applyBorder="1" applyAlignment="1">
      <alignment vertical="top"/>
    </xf>
    <xf numFmtId="194" fontId="2" fillId="0" borderId="51" xfId="38" applyFont="1" applyFill="1" applyBorder="1" applyAlignment="1">
      <alignment vertical="top"/>
    </xf>
    <xf numFmtId="194" fontId="2" fillId="28" borderId="51" xfId="38" applyFont="1" applyFill="1" applyBorder="1" applyAlignment="1">
      <alignment vertical="top"/>
    </xf>
    <xf numFmtId="0" fontId="3" fillId="0" borderId="51" xfId="0" applyFont="1" applyFill="1" applyBorder="1" applyAlignment="1">
      <alignment horizontal="center" vertical="top"/>
    </xf>
    <xf numFmtId="0" fontId="3" fillId="0" borderId="51" xfId="0" applyFont="1" applyFill="1" applyBorder="1" applyAlignment="1">
      <alignment vertical="top"/>
    </xf>
    <xf numFmtId="0" fontId="3" fillId="0" borderId="60" xfId="0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2" fillId="0" borderId="65" xfId="0" applyFont="1" applyFill="1" applyBorder="1" applyAlignment="1">
      <alignment/>
    </xf>
    <xf numFmtId="194" fontId="2" fillId="28" borderId="51" xfId="38" applyFont="1" applyFill="1" applyBorder="1" applyAlignment="1">
      <alignment/>
    </xf>
    <xf numFmtId="0" fontId="2" fillId="28" borderId="66" xfId="0" applyFont="1" applyFill="1" applyBorder="1" applyAlignment="1">
      <alignment/>
    </xf>
    <xf numFmtId="0" fontId="3" fillId="0" borderId="51" xfId="0" applyFont="1" applyFill="1" applyBorder="1" applyAlignment="1">
      <alignment horizontal="center"/>
    </xf>
    <xf numFmtId="0" fontId="3" fillId="0" borderId="51" xfId="0" applyFont="1" applyFill="1" applyBorder="1" applyAlignment="1">
      <alignment/>
    </xf>
    <xf numFmtId="0" fontId="2" fillId="0" borderId="10" xfId="34" applyFont="1" applyFill="1" applyBorder="1" applyAlignment="1">
      <alignment vertical="top"/>
      <protection/>
    </xf>
    <xf numFmtId="194" fontId="2" fillId="31" borderId="60" xfId="38" applyFont="1" applyFill="1" applyBorder="1" applyAlignment="1">
      <alignment/>
    </xf>
    <xf numFmtId="194" fontId="2" fillId="31" borderId="51" xfId="38" applyFont="1" applyFill="1" applyBorder="1" applyAlignment="1">
      <alignment/>
    </xf>
    <xf numFmtId="194" fontId="3" fillId="31" borderId="28" xfId="38" applyFont="1" applyFill="1" applyBorder="1" applyAlignment="1">
      <alignment/>
    </xf>
    <xf numFmtId="194" fontId="3" fillId="31" borderId="60" xfId="38" applyFont="1" applyFill="1" applyBorder="1" applyAlignment="1">
      <alignment vertical="top"/>
    </xf>
    <xf numFmtId="194" fontId="3" fillId="31" borderId="51" xfId="38" applyFont="1" applyFill="1" applyBorder="1" applyAlignment="1">
      <alignment vertical="top"/>
    </xf>
    <xf numFmtId="194" fontId="3" fillId="31" borderId="28" xfId="38" applyFont="1" applyFill="1" applyBorder="1" applyAlignment="1">
      <alignment vertical="top"/>
    </xf>
    <xf numFmtId="208" fontId="2" fillId="0" borderId="0" xfId="0" applyNumberFormat="1" applyFont="1" applyAlignment="1">
      <alignment/>
    </xf>
    <xf numFmtId="208" fontId="2" fillId="20" borderId="67" xfId="0" applyNumberFormat="1" applyFont="1" applyFill="1" applyBorder="1" applyAlignment="1">
      <alignment horizontal="centerContinuous"/>
    </xf>
    <xf numFmtId="208" fontId="3" fillId="18" borderId="68" xfId="0" applyNumberFormat="1" applyFont="1" applyFill="1" applyBorder="1" applyAlignment="1">
      <alignment horizontal="center"/>
    </xf>
    <xf numFmtId="208" fontId="3" fillId="18" borderId="49" xfId="0" applyNumberFormat="1" applyFont="1" applyFill="1" applyBorder="1" applyAlignment="1">
      <alignment horizontal="center"/>
    </xf>
    <xf numFmtId="208" fontId="2" fillId="0" borderId="69" xfId="0" applyNumberFormat="1" applyFont="1" applyFill="1" applyBorder="1" applyAlignment="1">
      <alignment/>
    </xf>
    <xf numFmtId="208" fontId="2" fillId="0" borderId="70" xfId="0" applyNumberFormat="1" applyFont="1" applyFill="1" applyBorder="1" applyAlignment="1">
      <alignment/>
    </xf>
    <xf numFmtId="208" fontId="3" fillId="28" borderId="71" xfId="0" applyNumberFormat="1" applyFont="1" applyFill="1" applyBorder="1" applyAlignment="1">
      <alignment/>
    </xf>
    <xf numFmtId="208" fontId="2" fillId="22" borderId="13" xfId="0" applyNumberFormat="1" applyFont="1" applyFill="1" applyBorder="1" applyAlignment="1">
      <alignment/>
    </xf>
    <xf numFmtId="208" fontId="2" fillId="20" borderId="14" xfId="0" applyNumberFormat="1" applyFont="1" applyFill="1" applyBorder="1" applyAlignment="1">
      <alignment horizontal="centerContinuous"/>
    </xf>
    <xf numFmtId="208" fontId="3" fillId="22" borderId="18" xfId="0" applyNumberFormat="1" applyFont="1" applyFill="1" applyBorder="1" applyAlignment="1">
      <alignment horizontal="center"/>
    </xf>
    <xf numFmtId="208" fontId="3" fillId="22" borderId="23" xfId="0" applyNumberFormat="1" applyFont="1" applyFill="1" applyBorder="1" applyAlignment="1">
      <alignment horizontal="center"/>
    </xf>
    <xf numFmtId="208" fontId="2" fillId="0" borderId="72" xfId="0" applyNumberFormat="1" applyFont="1" applyBorder="1" applyAlignment="1">
      <alignment/>
    </xf>
    <xf numFmtId="208" fontId="2" fillId="0" borderId="73" xfId="0" applyNumberFormat="1" applyFont="1" applyBorder="1" applyAlignment="1">
      <alignment/>
    </xf>
    <xf numFmtId="208" fontId="3" fillId="28" borderId="31" xfId="0" applyNumberFormat="1" applyFont="1" applyFill="1" applyBorder="1" applyAlignment="1">
      <alignment/>
    </xf>
    <xf numFmtId="0" fontId="2" fillId="0" borderId="51" xfId="0" applyFont="1" applyBorder="1" applyAlignment="1">
      <alignment wrapText="1"/>
    </xf>
    <xf numFmtId="194" fontId="3" fillId="0" borderId="15" xfId="38" applyFont="1" applyFill="1" applyBorder="1" applyAlignment="1">
      <alignment horizontal="centerContinuous"/>
    </xf>
    <xf numFmtId="0" fontId="2" fillId="16" borderId="60" xfId="34" applyFont="1" applyFill="1" applyBorder="1" applyAlignment="1" applyProtection="1">
      <alignment vertical="top"/>
      <protection/>
    </xf>
    <xf numFmtId="43" fontId="2" fillId="0" borderId="60" xfId="33" applyFont="1" applyFill="1" applyBorder="1" applyAlignment="1">
      <alignment vertical="top"/>
    </xf>
    <xf numFmtId="43" fontId="2" fillId="0" borderId="62" xfId="33" applyFont="1" applyFill="1" applyBorder="1" applyAlignment="1">
      <alignment vertical="top"/>
    </xf>
    <xf numFmtId="43" fontId="2" fillId="0" borderId="60" xfId="33" applyFont="1" applyBorder="1" applyAlignment="1">
      <alignment vertical="top"/>
    </xf>
    <xf numFmtId="43" fontId="2" fillId="0" borderId="63" xfId="33" applyFont="1" applyBorder="1" applyAlignment="1">
      <alignment vertical="top"/>
    </xf>
    <xf numFmtId="0" fontId="2" fillId="16" borderId="51" xfId="34" applyFont="1" applyFill="1" applyBorder="1" applyAlignment="1">
      <alignment vertical="top"/>
      <protection/>
    </xf>
    <xf numFmtId="43" fontId="2" fillId="0" borderId="65" xfId="33" applyFont="1" applyFill="1" applyBorder="1" applyAlignment="1">
      <alignment vertical="top"/>
    </xf>
    <xf numFmtId="43" fontId="2" fillId="0" borderId="51" xfId="33" applyFont="1" applyBorder="1" applyAlignment="1">
      <alignment vertical="top"/>
    </xf>
    <xf numFmtId="43" fontId="2" fillId="0" borderId="66" xfId="33" applyFont="1" applyBorder="1" applyAlignment="1">
      <alignment vertical="top"/>
    </xf>
    <xf numFmtId="43" fontId="2" fillId="0" borderId="51" xfId="33" applyFont="1" applyFill="1" applyBorder="1" applyAlignment="1">
      <alignment vertical="top"/>
    </xf>
    <xf numFmtId="0" fontId="2" fillId="18" borderId="74" xfId="34" applyFont="1" applyFill="1" applyBorder="1" applyAlignment="1">
      <alignment horizontal="center" vertical="top"/>
      <protection/>
    </xf>
    <xf numFmtId="194" fontId="3" fillId="0" borderId="0" xfId="38" applyFont="1" applyFill="1" applyAlignment="1">
      <alignment horizontal="center"/>
    </xf>
    <xf numFmtId="194" fontId="6" fillId="0" borderId="0" xfId="38" applyFont="1" applyAlignment="1">
      <alignment horizontal="right"/>
    </xf>
    <xf numFmtId="0" fontId="7" fillId="1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208" fontId="3" fillId="7" borderId="13" xfId="0" applyNumberFormat="1" applyFont="1" applyFill="1" applyBorder="1" applyAlignment="1">
      <alignment horizontal="center" vertical="top" wrapText="1"/>
    </xf>
    <xf numFmtId="208" fontId="3" fillId="7" borderId="23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205" fontId="4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205" fontId="3" fillId="0" borderId="10" xfId="0" applyNumberFormat="1" applyFont="1" applyBorder="1" applyAlignment="1">
      <alignment horizontal="left"/>
    </xf>
    <xf numFmtId="205" fontId="4" fillId="18" borderId="10" xfId="34" applyNumberFormat="1" applyFont="1" applyFill="1" applyBorder="1" applyAlignment="1">
      <alignment horizontal="center" vertical="top"/>
      <protection/>
    </xf>
    <xf numFmtId="43" fontId="2" fillId="0" borderId="10" xfId="33" applyFont="1" applyFill="1" applyBorder="1" applyAlignment="1">
      <alignment horizontal="center" vertical="top"/>
    </xf>
    <xf numFmtId="0" fontId="4" fillId="0" borderId="10" xfId="34" applyFont="1" applyFill="1" applyBorder="1" applyAlignment="1">
      <alignment horizontal="center" vertical="top"/>
      <protection/>
    </xf>
    <xf numFmtId="0" fontId="4" fillId="0" borderId="0" xfId="34" applyFont="1" applyFill="1" applyBorder="1" applyAlignment="1">
      <alignment horizontal="center"/>
      <protection/>
    </xf>
    <xf numFmtId="0" fontId="4" fillId="18" borderId="10" xfId="34" applyFont="1" applyFill="1" applyBorder="1" applyAlignment="1">
      <alignment horizontal="left"/>
      <protection/>
    </xf>
    <xf numFmtId="205" fontId="4" fillId="0" borderId="75" xfId="34" applyNumberFormat="1" applyFont="1" applyFill="1" applyBorder="1" applyAlignment="1">
      <alignment horizontal="center" vertical="top"/>
      <protection/>
    </xf>
    <xf numFmtId="0" fontId="6" fillId="18" borderId="10" xfId="34" applyFont="1" applyFill="1" applyBorder="1" applyAlignment="1">
      <alignment horizontal="center" vertical="top"/>
      <protection/>
    </xf>
    <xf numFmtId="43" fontId="2" fillId="18" borderId="10" xfId="33" applyFont="1" applyFill="1" applyBorder="1" applyAlignment="1">
      <alignment horizontal="center" vertical="top"/>
    </xf>
    <xf numFmtId="0" fontId="4" fillId="18" borderId="10" xfId="34" applyFont="1" applyFill="1" applyBorder="1" applyAlignment="1">
      <alignment horizontal="left" vertical="top"/>
      <protection/>
    </xf>
    <xf numFmtId="0" fontId="2" fillId="18" borderId="10" xfId="34" applyFont="1" applyFill="1" applyBorder="1" applyAlignment="1">
      <alignment horizontal="center" vertical="top"/>
      <protection/>
    </xf>
    <xf numFmtId="43" fontId="2" fillId="0" borderId="0" xfId="33" applyFont="1" applyFill="1" applyBorder="1" applyAlignment="1">
      <alignment horizontal="center" vertical="top"/>
    </xf>
    <xf numFmtId="43" fontId="2" fillId="18" borderId="0" xfId="33" applyFont="1" applyFill="1" applyBorder="1" applyAlignment="1">
      <alignment horizontal="center" vertical="top"/>
    </xf>
    <xf numFmtId="43" fontId="2" fillId="0" borderId="41" xfId="33" applyFont="1" applyFill="1" applyBorder="1" applyAlignment="1">
      <alignment horizontal="center" vertical="top"/>
    </xf>
    <xf numFmtId="43" fontId="2" fillId="0" borderId="76" xfId="34" applyNumberFormat="1" applyFont="1" applyFill="1" applyBorder="1" applyAlignment="1">
      <alignment horizontal="center"/>
      <protection/>
    </xf>
    <xf numFmtId="0" fontId="2" fillId="0" borderId="76" xfId="34" applyFont="1" applyFill="1" applyBorder="1" applyAlignment="1">
      <alignment horizontal="center"/>
      <protection/>
    </xf>
    <xf numFmtId="43" fontId="2" fillId="0" borderId="75" xfId="33" applyFont="1" applyFill="1" applyBorder="1" applyAlignment="1">
      <alignment horizontal="center" vertical="top"/>
    </xf>
    <xf numFmtId="43" fontId="2" fillId="0" borderId="76" xfId="33" applyFont="1" applyFill="1" applyBorder="1" applyAlignment="1">
      <alignment horizontal="center" vertical="top"/>
    </xf>
    <xf numFmtId="0" fontId="2" fillId="0" borderId="75" xfId="34" applyFont="1" applyFill="1" applyBorder="1" applyAlignment="1">
      <alignment horizontal="center" vertical="top"/>
      <protection/>
    </xf>
    <xf numFmtId="0" fontId="2" fillId="0" borderId="10" xfId="34" applyFont="1" applyFill="1" applyBorder="1" applyAlignment="1">
      <alignment horizontal="center" vertical="top"/>
      <protection/>
    </xf>
    <xf numFmtId="0" fontId="2" fillId="0" borderId="0" xfId="34" applyFont="1" applyBorder="1" applyAlignment="1">
      <alignment horizontal="center" vertical="top"/>
      <protection/>
    </xf>
    <xf numFmtId="0" fontId="2" fillId="0" borderId="0" xfId="34" applyFont="1" applyFill="1" applyBorder="1" applyAlignment="1">
      <alignment horizontal="center" vertical="top"/>
      <protection/>
    </xf>
    <xf numFmtId="0" fontId="2" fillId="0" borderId="41" xfId="34" applyFont="1" applyFill="1" applyBorder="1" applyAlignment="1">
      <alignment horizontal="center" vertical="top"/>
      <protection/>
    </xf>
    <xf numFmtId="43" fontId="2" fillId="0" borderId="10" xfId="33" applyFont="1" applyFill="1" applyBorder="1" applyAlignment="1">
      <alignment horizontal="center"/>
    </xf>
    <xf numFmtId="0" fontId="7" fillId="0" borderId="39" xfId="34" applyFont="1" applyFill="1" applyBorder="1" applyAlignment="1">
      <alignment horizontal="center"/>
      <protection/>
    </xf>
    <xf numFmtId="0" fontId="3" fillId="0" borderId="17" xfId="34" applyFont="1" applyBorder="1" applyAlignment="1">
      <alignment horizontal="center" vertical="top"/>
      <protection/>
    </xf>
    <xf numFmtId="0" fontId="3" fillId="0" borderId="12" xfId="34" applyFont="1" applyBorder="1" applyAlignment="1">
      <alignment horizontal="center" vertical="top"/>
      <protection/>
    </xf>
    <xf numFmtId="0" fontId="3" fillId="0" borderId="15" xfId="34" applyFont="1" applyBorder="1" applyAlignment="1">
      <alignment horizontal="center" vertical="top"/>
      <protection/>
    </xf>
    <xf numFmtId="43" fontId="2" fillId="18" borderId="74" xfId="33" applyFont="1" applyFill="1" applyBorder="1" applyAlignment="1">
      <alignment horizontal="center" vertical="top"/>
    </xf>
    <xf numFmtId="0" fontId="6" fillId="0" borderId="17" xfId="34" applyFont="1" applyBorder="1" applyAlignment="1">
      <alignment horizontal="center" vertical="top"/>
      <protection/>
    </xf>
    <xf numFmtId="0" fontId="6" fillId="0" borderId="12" xfId="34" applyFont="1" applyBorder="1" applyAlignment="1">
      <alignment horizontal="center" vertical="top"/>
      <protection/>
    </xf>
    <xf numFmtId="0" fontId="6" fillId="0" borderId="15" xfId="34" applyFont="1" applyBorder="1" applyAlignment="1">
      <alignment horizontal="center" vertical="top"/>
      <protection/>
    </xf>
    <xf numFmtId="0" fontId="2" fillId="0" borderId="10" xfId="34" applyFont="1" applyFill="1" applyBorder="1" applyAlignment="1">
      <alignment horizontal="left" vertical="top"/>
      <protection/>
    </xf>
    <xf numFmtId="0" fontId="2" fillId="0" borderId="32" xfId="34" applyFont="1" applyBorder="1" applyAlignment="1">
      <alignment horizontal="center" vertical="center"/>
      <protection/>
    </xf>
    <xf numFmtId="0" fontId="2" fillId="0" borderId="36" xfId="34" applyFont="1" applyBorder="1" applyAlignment="1">
      <alignment horizontal="center" vertical="center"/>
      <protection/>
    </xf>
    <xf numFmtId="0" fontId="2" fillId="0" borderId="38" xfId="34" applyFont="1" applyBorder="1" applyAlignment="1">
      <alignment horizontal="center" vertical="center"/>
      <protection/>
    </xf>
    <xf numFmtId="0" fontId="2" fillId="0" borderId="22" xfId="34" applyFont="1" applyBorder="1" applyAlignment="1">
      <alignment horizontal="center" vertical="center"/>
      <protection/>
    </xf>
    <xf numFmtId="0" fontId="2" fillId="0" borderId="39" xfId="34" applyFont="1" applyBorder="1" applyAlignment="1">
      <alignment horizontal="center" vertical="center"/>
      <protection/>
    </xf>
    <xf numFmtId="0" fontId="2" fillId="0" borderId="40" xfId="34" applyFont="1" applyBorder="1" applyAlignment="1">
      <alignment horizontal="center" vertical="center"/>
      <protection/>
    </xf>
    <xf numFmtId="0" fontId="2" fillId="0" borderId="10" xfId="34" applyFont="1" applyFill="1" applyBorder="1" applyAlignment="1">
      <alignment horizontal="center"/>
      <protection/>
    </xf>
    <xf numFmtId="0" fontId="2" fillId="18" borderId="77" xfId="34" applyFont="1" applyFill="1" applyBorder="1" applyAlignment="1">
      <alignment vertical="top" wrapText="1"/>
      <protection/>
    </xf>
    <xf numFmtId="0" fontId="2" fillId="18" borderId="78" xfId="34" applyFont="1" applyFill="1" applyBorder="1" applyAlignment="1">
      <alignment vertical="top" wrapText="1"/>
      <protection/>
    </xf>
    <xf numFmtId="0" fontId="2" fillId="0" borderId="19" xfId="34" applyFont="1" applyBorder="1" applyAlignment="1">
      <alignment horizontal="center" vertical="center" wrapText="1"/>
      <protection/>
    </xf>
    <xf numFmtId="0" fontId="2" fillId="0" borderId="20" xfId="34" applyFont="1" applyBorder="1" applyAlignment="1">
      <alignment horizontal="center" vertical="center" wrapText="1"/>
      <protection/>
    </xf>
    <xf numFmtId="43" fontId="2" fillId="0" borderId="51" xfId="33" applyFont="1" applyBorder="1" applyAlignment="1">
      <alignment horizontal="center" vertical="top"/>
    </xf>
    <xf numFmtId="0" fontId="2" fillId="0" borderId="19" xfId="34" applyFont="1" applyBorder="1" applyAlignment="1">
      <alignment horizontal="center" vertical="center"/>
      <protection/>
    </xf>
    <xf numFmtId="0" fontId="2" fillId="0" borderId="20" xfId="34" applyFont="1" applyBorder="1" applyAlignment="1">
      <alignment horizontal="center" vertical="center"/>
      <protection/>
    </xf>
    <xf numFmtId="43" fontId="2" fillId="0" borderId="51" xfId="33" applyFont="1" applyFill="1" applyBorder="1" applyAlignment="1">
      <alignment horizontal="center" vertical="top"/>
    </xf>
    <xf numFmtId="0" fontId="2" fillId="16" borderId="51" xfId="34" applyFont="1" applyFill="1" applyBorder="1" applyAlignment="1">
      <alignment horizontal="center" vertical="top"/>
      <protection/>
    </xf>
    <xf numFmtId="0" fontId="2" fillId="0" borderId="36" xfId="34" applyFont="1" applyBorder="1" applyAlignment="1">
      <alignment horizontal="center" vertical="center" wrapText="1"/>
      <protection/>
    </xf>
    <xf numFmtId="0" fontId="2" fillId="18" borderId="76" xfId="34" applyFont="1" applyFill="1" applyBorder="1" applyAlignment="1">
      <alignment horizontal="left" vertical="top"/>
      <protection/>
    </xf>
    <xf numFmtId="0" fontId="2" fillId="18" borderId="79" xfId="34" applyFont="1" applyFill="1" applyBorder="1" applyAlignment="1">
      <alignment horizontal="left" vertical="top"/>
      <protection/>
    </xf>
    <xf numFmtId="43" fontId="2" fillId="0" borderId="80" xfId="33" applyFont="1" applyFill="1" applyBorder="1" applyAlignment="1">
      <alignment horizontal="center" vertical="top"/>
    </xf>
    <xf numFmtId="43" fontId="4" fillId="0" borderId="76" xfId="33" applyFont="1" applyBorder="1" applyAlignment="1">
      <alignment horizontal="center" vertical="top"/>
    </xf>
    <xf numFmtId="0" fontId="5" fillId="0" borderId="32" xfId="34" applyFont="1" applyBorder="1" applyAlignment="1">
      <alignment horizontal="center" vertical="top"/>
      <protection/>
    </xf>
    <xf numFmtId="0" fontId="5" fillId="0" borderId="36" xfId="34" applyFont="1" applyBorder="1" applyAlignment="1">
      <alignment horizontal="center" vertical="top"/>
      <protection/>
    </xf>
    <xf numFmtId="0" fontId="5" fillId="0" borderId="38" xfId="34" applyFont="1" applyBorder="1" applyAlignment="1">
      <alignment horizontal="center" vertical="top"/>
      <protection/>
    </xf>
    <xf numFmtId="0" fontId="2" fillId="0" borderId="22" xfId="34" applyFont="1" applyBorder="1" applyAlignment="1">
      <alignment horizontal="center" vertical="top"/>
      <protection/>
    </xf>
    <xf numFmtId="0" fontId="2" fillId="0" borderId="39" xfId="34" applyFont="1" applyBorder="1" applyAlignment="1">
      <alignment horizontal="center" vertical="top"/>
      <protection/>
    </xf>
    <xf numFmtId="0" fontId="2" fillId="0" borderId="40" xfId="34" applyFont="1" applyBorder="1" applyAlignment="1">
      <alignment horizontal="center" vertical="top"/>
      <protection/>
    </xf>
    <xf numFmtId="43" fontId="2" fillId="0" borderId="22" xfId="33" applyFont="1" applyFill="1" applyBorder="1" applyAlignment="1">
      <alignment horizontal="center" vertical="top"/>
    </xf>
    <xf numFmtId="43" fontId="2" fillId="0" borderId="39" xfId="33" applyFont="1" applyFill="1" applyBorder="1" applyAlignment="1">
      <alignment horizontal="center" vertical="top"/>
    </xf>
    <xf numFmtId="43" fontId="2" fillId="0" borderId="40" xfId="33" applyFont="1" applyFill="1" applyBorder="1" applyAlignment="1">
      <alignment horizontal="center" vertical="top"/>
    </xf>
    <xf numFmtId="0" fontId="2" fillId="18" borderId="10" xfId="34" applyFont="1" applyFill="1" applyBorder="1" applyAlignment="1">
      <alignment horizontal="left" vertical="top"/>
      <protection/>
    </xf>
    <xf numFmtId="0" fontId="2" fillId="18" borderId="81" xfId="34" applyFont="1" applyFill="1" applyBorder="1" applyAlignment="1">
      <alignment horizontal="left" vertical="top"/>
      <protection/>
    </xf>
    <xf numFmtId="43" fontId="2" fillId="0" borderId="47" xfId="33" applyFont="1" applyFill="1" applyBorder="1" applyAlignment="1">
      <alignment horizontal="center" vertical="top"/>
    </xf>
    <xf numFmtId="43" fontId="2" fillId="0" borderId="81" xfId="33" applyFont="1" applyFill="1" applyBorder="1" applyAlignment="1">
      <alignment horizontal="center" vertical="top"/>
    </xf>
    <xf numFmtId="0" fontId="4" fillId="0" borderId="80" xfId="34" applyFont="1" applyBorder="1" applyAlignment="1">
      <alignment horizontal="center" vertical="top"/>
      <protection/>
    </xf>
    <xf numFmtId="43" fontId="4" fillId="0" borderId="76" xfId="34" applyNumberFormat="1" applyFont="1" applyBorder="1" applyAlignment="1">
      <alignment horizontal="center" vertical="top"/>
      <protection/>
    </xf>
    <xf numFmtId="0" fontId="2" fillId="18" borderId="80" xfId="34" applyFont="1" applyFill="1" applyBorder="1" applyAlignment="1">
      <alignment horizontal="left" vertical="top"/>
      <protection/>
    </xf>
    <xf numFmtId="0" fontId="2" fillId="18" borderId="82" xfId="34" applyFont="1" applyFill="1" applyBorder="1" applyAlignment="1">
      <alignment horizontal="left" vertical="top"/>
      <protection/>
    </xf>
    <xf numFmtId="43" fontId="5" fillId="0" borderId="10" xfId="34" applyNumberFormat="1" applyFont="1" applyBorder="1" applyAlignment="1">
      <alignment horizontal="center" vertical="top"/>
      <protection/>
    </xf>
    <xf numFmtId="0" fontId="3" fillId="0" borderId="17" xfId="34" applyFont="1" applyBorder="1" applyAlignment="1">
      <alignment horizontal="center" vertical="top" wrapText="1"/>
      <protection/>
    </xf>
    <xf numFmtId="0" fontId="3" fillId="0" borderId="12" xfId="34" applyFont="1" applyBorder="1" applyAlignment="1">
      <alignment horizontal="center" vertical="top" wrapText="1"/>
      <protection/>
    </xf>
    <xf numFmtId="0" fontId="3" fillId="0" borderId="15" xfId="34" applyFont="1" applyBorder="1" applyAlignment="1">
      <alignment horizontal="center" vertical="top" wrapText="1"/>
      <protection/>
    </xf>
    <xf numFmtId="43" fontId="2" fillId="0" borderId="46" xfId="33" applyFont="1" applyFill="1" applyBorder="1" applyAlignment="1">
      <alignment horizontal="center" vertical="top"/>
    </xf>
    <xf numFmtId="43" fontId="2" fillId="0" borderId="79" xfId="33" applyFont="1" applyFill="1" applyBorder="1" applyAlignment="1">
      <alignment horizontal="center" vertical="top"/>
    </xf>
    <xf numFmtId="0" fontId="2" fillId="0" borderId="10" xfId="34" applyFont="1" applyBorder="1" applyAlignment="1">
      <alignment horizontal="center" vertical="top"/>
      <protection/>
    </xf>
    <xf numFmtId="0" fontId="2" fillId="18" borderId="75" xfId="34" applyFont="1" applyFill="1" applyBorder="1" applyAlignment="1">
      <alignment horizontal="center" vertical="top"/>
      <protection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94" fontId="35" fillId="0" borderId="19" xfId="38" applyFont="1" applyBorder="1" applyAlignment="1">
      <alignment horizontal="center" vertical="center"/>
    </xf>
    <xf numFmtId="194" fontId="35" fillId="0" borderId="20" xfId="38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194" fontId="35" fillId="0" borderId="19" xfId="38" applyFont="1" applyBorder="1" applyAlignment="1">
      <alignment horizontal="center" vertical="top" wrapText="1"/>
    </xf>
    <xf numFmtId="194" fontId="35" fillId="0" borderId="20" xfId="38" applyFont="1" applyBorder="1" applyAlignment="1">
      <alignment horizontal="center" vertical="top" wrapText="1"/>
    </xf>
    <xf numFmtId="194" fontId="35" fillId="0" borderId="11" xfId="38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ง" xfId="33"/>
    <cellStyle name="Normal_ง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209550</xdr:rowOff>
    </xdr:from>
    <xdr:to>
      <xdr:col>14</xdr:col>
      <xdr:colOff>381000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8915400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118</xdr:row>
      <xdr:rowOff>123825</xdr:rowOff>
    </xdr:from>
    <xdr:to>
      <xdr:col>14</xdr:col>
      <xdr:colOff>361950</xdr:colOff>
      <xdr:row>153</xdr:row>
      <xdr:rowOff>19050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526250"/>
          <a:ext cx="8886825" cy="5562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257175</xdr:colOff>
      <xdr:row>17</xdr:row>
      <xdr:rowOff>104775</xdr:rowOff>
    </xdr:from>
    <xdr:to>
      <xdr:col>9</xdr:col>
      <xdr:colOff>209550</xdr:colOff>
      <xdr:row>22</xdr:row>
      <xdr:rowOff>133350</xdr:rowOff>
    </xdr:to>
    <xdr:sp>
      <xdr:nvSpPr>
        <xdr:cNvPr id="3" name="AutoShape 2"/>
        <xdr:cNvSpPr>
          <a:spLocks/>
        </xdr:cNvSpPr>
      </xdr:nvSpPr>
      <xdr:spPr>
        <a:xfrm>
          <a:off x="3914775" y="3076575"/>
          <a:ext cx="1781175" cy="838200"/>
        </a:xfrm>
        <a:prstGeom prst="wedgeRectCallout">
          <a:avLst>
            <a:gd name="adj1" fmla="val -69787"/>
            <a:gd name="adj2" fmla="val -35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เลือกช่องที่จะทำการตั้งค่าสูตร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คลิกเลือกที่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ตรงลูกศรชี้ลง)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เลือก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Functions</a:t>
          </a:r>
        </a:p>
      </xdr:txBody>
    </xdr:sp>
    <xdr:clientData/>
  </xdr:twoCellAnchor>
  <xdr:twoCellAnchor>
    <xdr:from>
      <xdr:col>8</xdr:col>
      <xdr:colOff>95250</xdr:colOff>
      <xdr:row>133</xdr:row>
      <xdr:rowOff>123825</xdr:rowOff>
    </xdr:from>
    <xdr:to>
      <xdr:col>12</xdr:col>
      <xdr:colOff>514350</xdr:colOff>
      <xdr:row>138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4972050" y="21955125"/>
          <a:ext cx="2857500" cy="695325"/>
        </a:xfrm>
        <a:prstGeom prst="wedgeRectCallout">
          <a:avLst>
            <a:gd name="adj1" fmla="val -62666"/>
            <a:gd name="adj2" fmla="val -21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การล็อกสูตร  จะใช้ $ เป็นตัวล็อกสูตร โดยใส่ $ ดังนี้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SUMIF(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บน.1!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9: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76,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A9,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บน.1!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9:M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76)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ใส่ $ ทั้งหมด 7 อัน)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78</xdr:row>
      <xdr:rowOff>152400</xdr:rowOff>
    </xdr:from>
    <xdr:to>
      <xdr:col>14</xdr:col>
      <xdr:colOff>409575</xdr:colOff>
      <xdr:row>112</xdr:row>
      <xdr:rowOff>123825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01625"/>
          <a:ext cx="8943975" cy="547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352425</xdr:colOff>
      <xdr:row>85</xdr:row>
      <xdr:rowOff>104775</xdr:rowOff>
    </xdr:from>
    <xdr:to>
      <xdr:col>12</xdr:col>
      <xdr:colOff>276225</xdr:colOff>
      <xdr:row>90</xdr:row>
      <xdr:rowOff>76200</xdr:rowOff>
    </xdr:to>
    <xdr:sp>
      <xdr:nvSpPr>
        <xdr:cNvPr id="6" name="AutoShape 30"/>
        <xdr:cNvSpPr>
          <a:spLocks/>
        </xdr:cNvSpPr>
      </xdr:nvSpPr>
      <xdr:spPr>
        <a:xfrm>
          <a:off x="5229225" y="14087475"/>
          <a:ext cx="2362200" cy="781050"/>
        </a:xfrm>
        <a:prstGeom prst="wedgeRectCallout">
          <a:avLst>
            <a:gd name="adj1" fmla="val -17337"/>
            <a:gd name="adj2" fmla="val 963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ช่อง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เอาเม้าส์ไปคลิกที่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บน.1 เลือกคอลัมภ์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ตั้งแต่บรรทัดที่ 9 ไปจนถึงบรรทัดสุดท้าย (บรรทัดก่อนยอดรวม)</a:t>
          </a:r>
        </a:p>
      </xdr:txBody>
    </xdr:sp>
    <xdr:clientData/>
  </xdr:twoCellAnchor>
  <xdr:twoCellAnchor>
    <xdr:from>
      <xdr:col>11</xdr:col>
      <xdr:colOff>19050</xdr:colOff>
      <xdr:row>90</xdr:row>
      <xdr:rowOff>95250</xdr:rowOff>
    </xdr:from>
    <xdr:to>
      <xdr:col>14</xdr:col>
      <xdr:colOff>104775</xdr:colOff>
      <xdr:row>95</xdr:row>
      <xdr:rowOff>133350</xdr:rowOff>
    </xdr:to>
    <xdr:sp>
      <xdr:nvSpPr>
        <xdr:cNvPr id="7" name="AutoShape 31"/>
        <xdr:cNvSpPr>
          <a:spLocks/>
        </xdr:cNvSpPr>
      </xdr:nvSpPr>
      <xdr:spPr>
        <a:xfrm>
          <a:off x="6724650" y="14887575"/>
          <a:ext cx="1914525" cy="847725"/>
        </a:xfrm>
        <a:prstGeom prst="wedgeRectCallout">
          <a:avLst>
            <a:gd name="adj1" fmla="val -85819"/>
            <a:gd name="adj2" fmla="val 8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ช่อง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Criteria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เอาเม้าส์คลิกให้เคอร์เซอร์กระพริบที่ช่องนี้ก่อนแล้วค่อยคลิกที่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ใน บน.3</a:t>
          </a:r>
        </a:p>
      </xdr:txBody>
    </xdr:sp>
    <xdr:clientData/>
  </xdr:twoCellAnchor>
  <xdr:twoCellAnchor>
    <xdr:from>
      <xdr:col>9</xdr:col>
      <xdr:colOff>571500</xdr:colOff>
      <xdr:row>96</xdr:row>
      <xdr:rowOff>142875</xdr:rowOff>
    </xdr:from>
    <xdr:to>
      <xdr:col>14</xdr:col>
      <xdr:colOff>85725</xdr:colOff>
      <xdr:row>102</xdr:row>
      <xdr:rowOff>152400</xdr:rowOff>
    </xdr:to>
    <xdr:sp>
      <xdr:nvSpPr>
        <xdr:cNvPr id="8" name="AutoShape 32"/>
        <xdr:cNvSpPr>
          <a:spLocks/>
        </xdr:cNvSpPr>
      </xdr:nvSpPr>
      <xdr:spPr>
        <a:xfrm rot="10800000">
          <a:off x="6057900" y="15906750"/>
          <a:ext cx="2562225" cy="981075"/>
        </a:xfrm>
        <a:prstGeom prst="wedgeRectCallout">
          <a:avLst>
            <a:gd name="adj1" fmla="val 50000"/>
            <a:gd name="adj2" fmla="val 84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ช่อง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Sum_range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เอาเม้าส์คลิกให้เคอร์เซอร์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กระพริบที่ช่องนี้ก่อน เสร็จแล้วเอาเม้าส์ไปคลิกที่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บน.1 เลือกคอลัมภ์เงินเดือน ตั้งแต่บรรทัดที่ 9 ไปจนถึงบรรทัดสุดท้าย (บรรทัดก่อนยอดรวม)</a:t>
          </a:r>
        </a:p>
      </xdr:txBody>
    </xdr:sp>
    <xdr:clientData/>
  </xdr:twoCellAnchor>
  <xdr:twoCellAnchor editAs="oneCell">
    <xdr:from>
      <xdr:col>0</xdr:col>
      <xdr:colOff>0</xdr:colOff>
      <xdr:row>159</xdr:row>
      <xdr:rowOff>123825</xdr:rowOff>
    </xdr:from>
    <xdr:to>
      <xdr:col>14</xdr:col>
      <xdr:colOff>438150</xdr:colOff>
      <xdr:row>191</xdr:row>
      <xdr:rowOff>95250</xdr:rowOff>
    </xdr:to>
    <xdr:pic>
      <xdr:nvPicPr>
        <xdr:cNvPr id="9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6193750"/>
          <a:ext cx="8972550" cy="515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190500</xdr:colOff>
      <xdr:row>170</xdr:row>
      <xdr:rowOff>28575</xdr:rowOff>
    </xdr:from>
    <xdr:to>
      <xdr:col>11</xdr:col>
      <xdr:colOff>295275</xdr:colOff>
      <xdr:row>177</xdr:row>
      <xdr:rowOff>133350</xdr:rowOff>
    </xdr:to>
    <xdr:sp>
      <xdr:nvSpPr>
        <xdr:cNvPr id="10" name="AutoShape 56"/>
        <xdr:cNvSpPr>
          <a:spLocks/>
        </xdr:cNvSpPr>
      </xdr:nvSpPr>
      <xdr:spPr>
        <a:xfrm>
          <a:off x="3848100" y="27879675"/>
          <a:ext cx="3152775" cy="1238250"/>
        </a:xfrm>
        <a:prstGeom prst="wedgeRectCallout">
          <a:avLst>
            <a:gd name="adj1" fmla="val -58759"/>
            <a:gd name="adj2" fmla="val 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เอาเมาส์ลากลงมาตามลูกศร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เสร็จแล้วก็ลากไปด้านขวาตามลูกศร ส่วนหมวดยุทธศาสตร์อื่น สามารถ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Coppy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สูตรแล้วนำไปวางได้เลย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(เอาเมาส์ไปวางตรงมุมข้างล่างด้านขวาโดยเม้าส์จะเป็นรูปเครื่องหมาย (+) แล้วคลิกเม้าส์ค้างไว้พร้อมกับลากลงมา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ส่วนทางด้านขาวมือก็ทำเช่นเดียวกัน)</a:t>
          </a:r>
        </a:p>
      </xdr:txBody>
    </xdr:sp>
    <xdr:clientData/>
  </xdr:twoCellAnchor>
  <xdr:twoCellAnchor>
    <xdr:from>
      <xdr:col>6</xdr:col>
      <xdr:colOff>66675</xdr:colOff>
      <xdr:row>178</xdr:row>
      <xdr:rowOff>85725</xdr:rowOff>
    </xdr:from>
    <xdr:to>
      <xdr:col>14</xdr:col>
      <xdr:colOff>171450</xdr:colOff>
      <xdr:row>179</xdr:row>
      <xdr:rowOff>133350</xdr:rowOff>
    </xdr:to>
    <xdr:sp>
      <xdr:nvSpPr>
        <xdr:cNvPr id="11" name="AutoShape 57"/>
        <xdr:cNvSpPr>
          <a:spLocks/>
        </xdr:cNvSpPr>
      </xdr:nvSpPr>
      <xdr:spPr>
        <a:xfrm>
          <a:off x="3724275" y="29232225"/>
          <a:ext cx="4981575" cy="209550"/>
        </a:xfrm>
        <a:prstGeom prst="rightArrow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175</xdr:row>
      <xdr:rowOff>104775</xdr:rowOff>
    </xdr:from>
    <xdr:to>
      <xdr:col>5</xdr:col>
      <xdr:colOff>457200</xdr:colOff>
      <xdr:row>180</xdr:row>
      <xdr:rowOff>28575</xdr:rowOff>
    </xdr:to>
    <xdr:sp>
      <xdr:nvSpPr>
        <xdr:cNvPr id="12" name="AutoShape 58"/>
        <xdr:cNvSpPr>
          <a:spLocks/>
        </xdr:cNvSpPr>
      </xdr:nvSpPr>
      <xdr:spPr>
        <a:xfrm rot="5400000">
          <a:off x="3295650" y="28765500"/>
          <a:ext cx="209550" cy="733425"/>
        </a:xfrm>
        <a:prstGeom prst="rightArrow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198</xdr:row>
      <xdr:rowOff>104775</xdr:rowOff>
    </xdr:from>
    <xdr:to>
      <xdr:col>14</xdr:col>
      <xdr:colOff>561975</xdr:colOff>
      <xdr:row>233</xdr:row>
      <xdr:rowOff>95250</xdr:rowOff>
    </xdr:to>
    <xdr:pic>
      <xdr:nvPicPr>
        <xdr:cNvPr id="13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2518350"/>
          <a:ext cx="9096375" cy="5686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123825</xdr:colOff>
      <xdr:row>220</xdr:row>
      <xdr:rowOff>133350</xdr:rowOff>
    </xdr:from>
    <xdr:to>
      <xdr:col>7</xdr:col>
      <xdr:colOff>514350</xdr:colOff>
      <xdr:row>225</xdr:row>
      <xdr:rowOff>76200</xdr:rowOff>
    </xdr:to>
    <xdr:sp>
      <xdr:nvSpPr>
        <xdr:cNvPr id="14" name="AutoShape 60"/>
        <xdr:cNvSpPr>
          <a:spLocks/>
        </xdr:cNvSpPr>
      </xdr:nvSpPr>
      <xdr:spPr>
        <a:xfrm>
          <a:off x="1343025" y="36137850"/>
          <a:ext cx="3438525" cy="752475"/>
        </a:xfrm>
        <a:prstGeom prst="wedgeRectCallout">
          <a:avLst>
            <a:gd name="adj1" fmla="val -55541"/>
            <a:gd name="adj2" fmla="val -22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ให้แทรกแถวตรงแถว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ก่อนบรรทัดสุดท้าย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เสมอเพื่อไม่ให้สูตรหน้า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บน. 3 ผิดพลาด เสร็จแล้วให้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Coppy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สูตรโดยการลากลงมาได้เลย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ซึ่งมี 3 จุดคือ ช่องคงเหลือ เงินสด , เงินฝากธนาคาร, รวมรายจ่าย
</a:t>
          </a:r>
        </a:p>
      </xdr:txBody>
    </xdr:sp>
    <xdr:clientData/>
  </xdr:twoCellAnchor>
  <xdr:twoCellAnchor>
    <xdr:from>
      <xdr:col>8</xdr:col>
      <xdr:colOff>428625</xdr:colOff>
      <xdr:row>215</xdr:row>
      <xdr:rowOff>95250</xdr:rowOff>
    </xdr:from>
    <xdr:to>
      <xdr:col>9</xdr:col>
      <xdr:colOff>200025</xdr:colOff>
      <xdr:row>217</xdr:row>
      <xdr:rowOff>123825</xdr:rowOff>
    </xdr:to>
    <xdr:sp>
      <xdr:nvSpPr>
        <xdr:cNvPr id="15" name="AutoShape 64"/>
        <xdr:cNvSpPr>
          <a:spLocks/>
        </xdr:cNvSpPr>
      </xdr:nvSpPr>
      <xdr:spPr>
        <a:xfrm>
          <a:off x="5305425" y="35290125"/>
          <a:ext cx="381000" cy="352425"/>
        </a:xfrm>
        <a:prstGeom prst="wedgeRectCallout">
          <a:avLst>
            <a:gd name="adj1" fmla="val -137500"/>
            <a:gd name="adj2" fmla="val 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จุดที่ 1</a:t>
          </a:r>
        </a:p>
      </xdr:txBody>
    </xdr:sp>
    <xdr:clientData/>
  </xdr:twoCellAnchor>
  <xdr:twoCellAnchor>
    <xdr:from>
      <xdr:col>11</xdr:col>
      <xdr:colOff>561975</xdr:colOff>
      <xdr:row>215</xdr:row>
      <xdr:rowOff>76200</xdr:rowOff>
    </xdr:from>
    <xdr:to>
      <xdr:col>12</xdr:col>
      <xdr:colOff>333375</xdr:colOff>
      <xdr:row>217</xdr:row>
      <xdr:rowOff>104775</xdr:rowOff>
    </xdr:to>
    <xdr:sp>
      <xdr:nvSpPr>
        <xdr:cNvPr id="16" name="AutoShape 69"/>
        <xdr:cNvSpPr>
          <a:spLocks/>
        </xdr:cNvSpPr>
      </xdr:nvSpPr>
      <xdr:spPr>
        <a:xfrm>
          <a:off x="7267575" y="35271075"/>
          <a:ext cx="381000" cy="352425"/>
        </a:xfrm>
        <a:prstGeom prst="wedgeRectCallout">
          <a:avLst>
            <a:gd name="adj1" fmla="val -137500"/>
            <a:gd name="adj2" fmla="val 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จุดที่ 2</a:t>
          </a:r>
        </a:p>
      </xdr:txBody>
    </xdr:sp>
    <xdr:clientData/>
  </xdr:twoCellAnchor>
  <xdr:twoCellAnchor>
    <xdr:from>
      <xdr:col>14</xdr:col>
      <xdr:colOff>104775</xdr:colOff>
      <xdr:row>215</xdr:row>
      <xdr:rowOff>76200</xdr:rowOff>
    </xdr:from>
    <xdr:to>
      <xdr:col>14</xdr:col>
      <xdr:colOff>485775</xdr:colOff>
      <xdr:row>217</xdr:row>
      <xdr:rowOff>104775</xdr:rowOff>
    </xdr:to>
    <xdr:sp>
      <xdr:nvSpPr>
        <xdr:cNvPr id="17" name="AutoShape 70"/>
        <xdr:cNvSpPr>
          <a:spLocks/>
        </xdr:cNvSpPr>
      </xdr:nvSpPr>
      <xdr:spPr>
        <a:xfrm>
          <a:off x="8639175" y="35271075"/>
          <a:ext cx="381000" cy="352425"/>
        </a:xfrm>
        <a:prstGeom prst="wedgeRectCallout">
          <a:avLst>
            <a:gd name="adj1" fmla="val -137500"/>
            <a:gd name="adj2" fmla="val 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จุดที่ 3</a:t>
          </a:r>
        </a:p>
      </xdr:txBody>
    </xdr:sp>
    <xdr:clientData/>
  </xdr:twoCellAnchor>
  <xdr:twoCellAnchor editAs="oneCell">
    <xdr:from>
      <xdr:col>0</xdr:col>
      <xdr:colOff>9525</xdr:colOff>
      <xdr:row>42</xdr:row>
      <xdr:rowOff>9525</xdr:rowOff>
    </xdr:from>
    <xdr:to>
      <xdr:col>14</xdr:col>
      <xdr:colOff>209550</xdr:colOff>
      <xdr:row>75</xdr:row>
      <xdr:rowOff>123825</xdr:rowOff>
    </xdr:to>
    <xdr:pic>
      <xdr:nvPicPr>
        <xdr:cNvPr id="18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7029450"/>
          <a:ext cx="8734425" cy="545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285750</xdr:colOff>
      <xdr:row>51</xdr:row>
      <xdr:rowOff>0</xdr:rowOff>
    </xdr:from>
    <xdr:to>
      <xdr:col>12</xdr:col>
      <xdr:colOff>123825</xdr:colOff>
      <xdr:row>52</xdr:row>
      <xdr:rowOff>47625</xdr:rowOff>
    </xdr:to>
    <xdr:sp>
      <xdr:nvSpPr>
        <xdr:cNvPr id="19" name="AutoShape 72"/>
        <xdr:cNvSpPr>
          <a:spLocks/>
        </xdr:cNvSpPr>
      </xdr:nvSpPr>
      <xdr:spPr>
        <a:xfrm>
          <a:off x="6381750" y="8477250"/>
          <a:ext cx="1057275" cy="209550"/>
        </a:xfrm>
        <a:prstGeom prst="wedgeRectCallout">
          <a:avLst>
            <a:gd name="adj1" fmla="val -77925"/>
            <a:gd name="adj2" fmla="val 10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ให้เลือกทั้งหมด</a:t>
          </a:r>
        </a:p>
      </xdr:txBody>
    </xdr:sp>
    <xdr:clientData/>
  </xdr:twoCellAnchor>
  <xdr:twoCellAnchor>
    <xdr:from>
      <xdr:col>11</xdr:col>
      <xdr:colOff>76200</xdr:colOff>
      <xdr:row>53</xdr:row>
      <xdr:rowOff>123825</xdr:rowOff>
    </xdr:from>
    <xdr:to>
      <xdr:col>12</xdr:col>
      <xdr:colOff>600075</xdr:colOff>
      <xdr:row>57</xdr:row>
      <xdr:rowOff>95250</xdr:rowOff>
    </xdr:to>
    <xdr:sp>
      <xdr:nvSpPr>
        <xdr:cNvPr id="20" name="AutoShape 73"/>
        <xdr:cNvSpPr>
          <a:spLocks/>
        </xdr:cNvSpPr>
      </xdr:nvSpPr>
      <xdr:spPr>
        <a:xfrm>
          <a:off x="6781800" y="8924925"/>
          <a:ext cx="1133475" cy="619125"/>
        </a:xfrm>
        <a:prstGeom prst="wedgeRectCallout">
          <a:avLst>
            <a:gd name="adj1" fmla="val -71009"/>
            <a:gd name="adj2" fmla="val -1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คลิกเลือกที่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SUMIF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คลิก ตกลง</a:t>
          </a:r>
        </a:p>
      </xdr:txBody>
    </xdr:sp>
    <xdr:clientData/>
  </xdr:twoCellAnchor>
  <xdr:twoCellAnchor>
    <xdr:from>
      <xdr:col>0</xdr:col>
      <xdr:colOff>228600</xdr:colOff>
      <xdr:row>94</xdr:row>
      <xdr:rowOff>28575</xdr:rowOff>
    </xdr:from>
    <xdr:to>
      <xdr:col>1</xdr:col>
      <xdr:colOff>38100</xdr:colOff>
      <xdr:row>95</xdr:row>
      <xdr:rowOff>123825</xdr:rowOff>
    </xdr:to>
    <xdr:sp>
      <xdr:nvSpPr>
        <xdr:cNvPr id="21" name="Oval 76"/>
        <xdr:cNvSpPr>
          <a:spLocks/>
        </xdr:cNvSpPr>
      </xdr:nvSpPr>
      <xdr:spPr>
        <a:xfrm>
          <a:off x="228600" y="15468600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0</xdr:row>
      <xdr:rowOff>9525</xdr:rowOff>
    </xdr:from>
    <xdr:to>
      <xdr:col>31</xdr:col>
      <xdr:colOff>28575</xdr:colOff>
      <xdr:row>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810125" y="9525"/>
          <a:ext cx="188595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8</xdr:row>
      <xdr:rowOff>66675</xdr:rowOff>
    </xdr:from>
    <xdr:to>
      <xdr:col>15</xdr:col>
      <xdr:colOff>19050</xdr:colOff>
      <xdr:row>8</xdr:row>
      <xdr:rowOff>190500</xdr:rowOff>
    </xdr:to>
    <xdr:sp>
      <xdr:nvSpPr>
        <xdr:cNvPr id="2" name="Oval 2"/>
        <xdr:cNvSpPr>
          <a:spLocks/>
        </xdr:cNvSpPr>
      </xdr:nvSpPr>
      <xdr:spPr>
        <a:xfrm>
          <a:off x="2952750" y="19716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8</xdr:row>
      <xdr:rowOff>66675</xdr:rowOff>
    </xdr:from>
    <xdr:to>
      <xdr:col>25</xdr:col>
      <xdr:colOff>161925</xdr:colOff>
      <xdr:row>8</xdr:row>
      <xdr:rowOff>190500</xdr:rowOff>
    </xdr:to>
    <xdr:sp>
      <xdr:nvSpPr>
        <xdr:cNvPr id="3" name="Oval 3"/>
        <xdr:cNvSpPr>
          <a:spLocks/>
        </xdr:cNvSpPr>
      </xdr:nvSpPr>
      <xdr:spPr>
        <a:xfrm>
          <a:off x="5172075" y="19716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2</xdr:col>
      <xdr:colOff>171450</xdr:colOff>
      <xdr:row>8</xdr:row>
      <xdr:rowOff>190500</xdr:rowOff>
    </xdr:to>
    <xdr:sp>
      <xdr:nvSpPr>
        <xdr:cNvPr id="4" name="Oval 4"/>
        <xdr:cNvSpPr>
          <a:spLocks/>
        </xdr:cNvSpPr>
      </xdr:nvSpPr>
      <xdr:spPr>
        <a:xfrm>
          <a:off x="504825" y="19716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23</xdr:row>
      <xdr:rowOff>38100</xdr:rowOff>
    </xdr:from>
    <xdr:to>
      <xdr:col>3</xdr:col>
      <xdr:colOff>19050</xdr:colOff>
      <xdr:row>23</xdr:row>
      <xdr:rowOff>161925</xdr:rowOff>
    </xdr:to>
    <xdr:sp>
      <xdr:nvSpPr>
        <xdr:cNvPr id="5" name="Oval 5"/>
        <xdr:cNvSpPr>
          <a:spLocks/>
        </xdr:cNvSpPr>
      </xdr:nvSpPr>
      <xdr:spPr>
        <a:xfrm>
          <a:off x="542925" y="50577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23</xdr:row>
      <xdr:rowOff>38100</xdr:rowOff>
    </xdr:from>
    <xdr:to>
      <xdr:col>14</xdr:col>
      <xdr:colOff>180975</xdr:colOff>
      <xdr:row>23</xdr:row>
      <xdr:rowOff>161925</xdr:rowOff>
    </xdr:to>
    <xdr:sp>
      <xdr:nvSpPr>
        <xdr:cNvPr id="6" name="Oval 6"/>
        <xdr:cNvSpPr>
          <a:spLocks/>
        </xdr:cNvSpPr>
      </xdr:nvSpPr>
      <xdr:spPr>
        <a:xfrm>
          <a:off x="2895600" y="50577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23</xdr:row>
      <xdr:rowOff>38100</xdr:rowOff>
    </xdr:from>
    <xdr:to>
      <xdr:col>28</xdr:col>
      <xdr:colOff>114300</xdr:colOff>
      <xdr:row>23</xdr:row>
      <xdr:rowOff>161925</xdr:rowOff>
    </xdr:to>
    <xdr:sp>
      <xdr:nvSpPr>
        <xdr:cNvPr id="7" name="Oval 7"/>
        <xdr:cNvSpPr>
          <a:spLocks/>
        </xdr:cNvSpPr>
      </xdr:nvSpPr>
      <xdr:spPr>
        <a:xfrm>
          <a:off x="5857875" y="5057775"/>
          <a:ext cx="1238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38100</xdr:rowOff>
    </xdr:from>
    <xdr:to>
      <xdr:col>29</xdr:col>
      <xdr:colOff>142875</xdr:colOff>
      <xdr:row>23</xdr:row>
      <xdr:rowOff>161925</xdr:rowOff>
    </xdr:to>
    <xdr:sp>
      <xdr:nvSpPr>
        <xdr:cNvPr id="8" name="Oval 8"/>
        <xdr:cNvSpPr>
          <a:spLocks/>
        </xdr:cNvSpPr>
      </xdr:nvSpPr>
      <xdr:spPr>
        <a:xfrm>
          <a:off x="6096000" y="50577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24</xdr:row>
      <xdr:rowOff>28575</xdr:rowOff>
    </xdr:from>
    <xdr:to>
      <xdr:col>26</xdr:col>
      <xdr:colOff>219075</xdr:colOff>
      <xdr:row>24</xdr:row>
      <xdr:rowOff>152400</xdr:rowOff>
    </xdr:to>
    <xdr:sp>
      <xdr:nvSpPr>
        <xdr:cNvPr id="9" name="Oval 9"/>
        <xdr:cNvSpPr>
          <a:spLocks/>
        </xdr:cNvSpPr>
      </xdr:nvSpPr>
      <xdr:spPr>
        <a:xfrm>
          <a:off x="5505450" y="52863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7</xdr:row>
      <xdr:rowOff>76200</xdr:rowOff>
    </xdr:from>
    <xdr:to>
      <xdr:col>15</xdr:col>
      <xdr:colOff>76200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095625" y="1095375"/>
          <a:ext cx="123825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\Local%20Settings\Temporary%20Internet%20Files\Content.IE5\29SZQLGH\&#3610;&#3633;&#3597;&#3594;&#3637;&#3629;&#3610;&#3619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แนะนำ"/>
      <sheetName val="ตั้งสูตร"/>
      <sheetName val="บน.1"/>
      <sheetName val="บน.2"/>
      <sheetName val="บน.3"/>
      <sheetName val="บน.4"/>
      <sheetName val="ง.1"/>
      <sheetName val="ง.2"/>
      <sheetName val="ง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2" width="9.140625" style="202" customWidth="1"/>
    <col min="3" max="5" width="10.421875" style="202" customWidth="1"/>
    <col min="6" max="16384" width="9.140625" style="202" customWidth="1"/>
  </cols>
  <sheetData>
    <row r="1" ht="21.75">
      <c r="A1" s="213" t="s">
        <v>134</v>
      </c>
    </row>
    <row r="3" spans="1:7" ht="21.75">
      <c r="A3" s="202" t="s">
        <v>141</v>
      </c>
      <c r="F3" s="437"/>
      <c r="G3" s="437"/>
    </row>
    <row r="4" spans="1:7" ht="21.75">
      <c r="A4" s="202" t="s">
        <v>159</v>
      </c>
      <c r="F4" s="221"/>
      <c r="G4" s="221"/>
    </row>
    <row r="5" spans="1:7" ht="21.75">
      <c r="A5" s="202" t="s">
        <v>160</v>
      </c>
      <c r="F5" s="221"/>
      <c r="G5" s="221"/>
    </row>
    <row r="6" spans="1:7" ht="21.75">
      <c r="A6" s="202" t="s">
        <v>161</v>
      </c>
      <c r="F6" s="220"/>
      <c r="G6" s="220"/>
    </row>
    <row r="7" ht="21.75">
      <c r="A7" s="203" t="s">
        <v>162</v>
      </c>
    </row>
    <row r="8" ht="21.75">
      <c r="A8" s="202" t="s">
        <v>142</v>
      </c>
    </row>
    <row r="9" ht="21.75">
      <c r="A9" s="202" t="s">
        <v>143</v>
      </c>
    </row>
    <row r="10" ht="21.75">
      <c r="A10" s="202" t="s">
        <v>146</v>
      </c>
    </row>
  </sheetData>
  <sheetProtection/>
  <mergeCells count="1">
    <mergeCell ref="F3:G3"/>
  </mergeCells>
  <printOptions/>
  <pageMargins left="0.58" right="0.32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2" sqref="G12"/>
    </sheetView>
  </sheetViews>
  <sheetFormatPr defaultColWidth="12.00390625" defaultRowHeight="12.75"/>
  <cols>
    <col min="1" max="1" width="10.7109375" style="255" customWidth="1"/>
    <col min="2" max="2" width="45.7109375" style="255" customWidth="1"/>
    <col min="3" max="3" width="14.140625" style="255" customWidth="1"/>
    <col min="4" max="4" width="12.00390625" style="255" customWidth="1"/>
    <col min="5" max="5" width="10.00390625" style="255" customWidth="1"/>
    <col min="6" max="16384" width="12.00390625" style="255" customWidth="1"/>
  </cols>
  <sheetData>
    <row r="1" spans="1:5" ht="22.5">
      <c r="A1" s="523" t="s">
        <v>178</v>
      </c>
      <c r="B1" s="523"/>
      <c r="C1" s="523"/>
      <c r="D1" s="523"/>
      <c r="E1" s="523"/>
    </row>
    <row r="2" spans="1:5" ht="22.5">
      <c r="A2" s="523" t="s">
        <v>179</v>
      </c>
      <c r="B2" s="523"/>
      <c r="C2" s="523"/>
      <c r="D2" s="523"/>
      <c r="E2" s="523"/>
    </row>
    <row r="3" spans="1:5" ht="21.75">
      <c r="A3" s="524" t="s">
        <v>180</v>
      </c>
      <c r="B3" s="524"/>
      <c r="C3" s="524"/>
      <c r="D3" s="524"/>
      <c r="E3" s="524"/>
    </row>
    <row r="4" spans="1:5" s="254" customFormat="1" ht="22.5">
      <c r="A4" s="256" t="s">
        <v>0</v>
      </c>
      <c r="B4" s="256" t="s">
        <v>1</v>
      </c>
      <c r="C4" s="256" t="s">
        <v>181</v>
      </c>
      <c r="D4" s="256" t="s">
        <v>182</v>
      </c>
      <c r="E4" s="256" t="s">
        <v>129</v>
      </c>
    </row>
    <row r="5" spans="1:5" s="271" customFormat="1" ht="21.75">
      <c r="A5" s="283" t="s">
        <v>229</v>
      </c>
      <c r="B5" s="284" t="s">
        <v>230</v>
      </c>
      <c r="C5" s="283" t="s">
        <v>183</v>
      </c>
      <c r="D5" s="285">
        <v>1000</v>
      </c>
      <c r="E5" s="283" t="s">
        <v>33</v>
      </c>
    </row>
    <row r="6" spans="1:5" s="271" customFormat="1" ht="87">
      <c r="A6" s="292" t="s">
        <v>231</v>
      </c>
      <c r="B6" s="291" t="s">
        <v>244</v>
      </c>
      <c r="C6" s="292" t="s">
        <v>185</v>
      </c>
      <c r="D6" s="293">
        <v>900000</v>
      </c>
      <c r="E6" s="292" t="s">
        <v>33</v>
      </c>
    </row>
    <row r="7" spans="1:5" ht="21.75">
      <c r="A7" s="289" t="s">
        <v>232</v>
      </c>
      <c r="B7" s="286" t="s">
        <v>184</v>
      </c>
      <c r="C7" s="287" t="s">
        <v>239</v>
      </c>
      <c r="D7" s="288">
        <v>20000</v>
      </c>
      <c r="E7" s="289" t="s">
        <v>33</v>
      </c>
    </row>
    <row r="8" spans="1:5" ht="21.75">
      <c r="A8" s="261" t="s">
        <v>233</v>
      </c>
      <c r="B8" s="258" t="s">
        <v>234</v>
      </c>
      <c r="C8" s="259" t="s">
        <v>188</v>
      </c>
      <c r="D8" s="260">
        <v>1000</v>
      </c>
      <c r="E8" s="261" t="s">
        <v>33</v>
      </c>
    </row>
    <row r="9" spans="1:5" ht="21.75">
      <c r="A9" s="257" t="s">
        <v>186</v>
      </c>
      <c r="B9" s="258" t="s">
        <v>187</v>
      </c>
      <c r="C9" s="259" t="s">
        <v>191</v>
      </c>
      <c r="D9" s="260">
        <v>3000</v>
      </c>
      <c r="E9" s="261" t="s">
        <v>18</v>
      </c>
    </row>
    <row r="10" spans="1:5" ht="49.5" customHeight="1">
      <c r="A10" s="262" t="s">
        <v>189</v>
      </c>
      <c r="B10" s="263" t="s">
        <v>190</v>
      </c>
      <c r="C10" s="259" t="s">
        <v>194</v>
      </c>
      <c r="D10" s="264">
        <v>10000</v>
      </c>
      <c r="E10" s="259" t="s">
        <v>33</v>
      </c>
    </row>
    <row r="11" spans="1:5" ht="21.75">
      <c r="A11" s="290" t="s">
        <v>235</v>
      </c>
      <c r="B11" s="258" t="s">
        <v>193</v>
      </c>
      <c r="C11" s="261" t="s">
        <v>197</v>
      </c>
      <c r="D11" s="260">
        <v>100000</v>
      </c>
      <c r="E11" s="261" t="s">
        <v>19</v>
      </c>
    </row>
    <row r="12" spans="1:5" ht="93.75" customHeight="1">
      <c r="A12" s="259" t="s">
        <v>192</v>
      </c>
      <c r="B12" s="263" t="s">
        <v>196</v>
      </c>
      <c r="C12" s="259" t="s">
        <v>200</v>
      </c>
      <c r="D12" s="264">
        <v>10000</v>
      </c>
      <c r="E12" s="259" t="s">
        <v>20</v>
      </c>
    </row>
    <row r="13" spans="1:5" ht="51" customHeight="1">
      <c r="A13" s="259" t="s">
        <v>236</v>
      </c>
      <c r="B13" s="263" t="s">
        <v>237</v>
      </c>
      <c r="C13" s="259" t="s">
        <v>201</v>
      </c>
      <c r="D13" s="264">
        <v>2500</v>
      </c>
      <c r="E13" s="259" t="s">
        <v>21</v>
      </c>
    </row>
    <row r="14" spans="1:5" ht="22.5" customHeight="1">
      <c r="A14" s="259"/>
      <c r="B14" s="263" t="s">
        <v>238</v>
      </c>
      <c r="C14" s="259" t="s">
        <v>240</v>
      </c>
      <c r="D14" s="264">
        <v>10000</v>
      </c>
      <c r="E14" s="259" t="s">
        <v>33</v>
      </c>
    </row>
    <row r="15" spans="1:5" ht="44.25" customHeight="1">
      <c r="A15" s="259" t="s">
        <v>195</v>
      </c>
      <c r="B15" s="263" t="s">
        <v>241</v>
      </c>
      <c r="C15" s="259" t="s">
        <v>242</v>
      </c>
      <c r="D15" s="264">
        <v>10500</v>
      </c>
      <c r="E15" s="259" t="s">
        <v>21</v>
      </c>
    </row>
    <row r="16" spans="1:5" ht="92.25" customHeight="1">
      <c r="A16" s="259"/>
      <c r="B16" s="263" t="s">
        <v>248</v>
      </c>
      <c r="C16" s="259" t="s">
        <v>243</v>
      </c>
      <c r="D16" s="264">
        <v>10020</v>
      </c>
      <c r="E16" s="259" t="s">
        <v>19</v>
      </c>
    </row>
    <row r="17" spans="1:5" ht="43.5" customHeight="1">
      <c r="A17" s="259" t="s">
        <v>247</v>
      </c>
      <c r="B17" s="263" t="s">
        <v>249</v>
      </c>
      <c r="C17" s="259" t="s">
        <v>250</v>
      </c>
      <c r="D17" s="264">
        <v>2000</v>
      </c>
      <c r="E17" s="259" t="s">
        <v>130</v>
      </c>
    </row>
    <row r="18" spans="1:5" ht="44.25" customHeight="1">
      <c r="A18" s="262"/>
      <c r="B18" s="263" t="s">
        <v>251</v>
      </c>
      <c r="C18" s="259" t="s">
        <v>252</v>
      </c>
      <c r="D18" s="264"/>
      <c r="E18" s="259"/>
    </row>
    <row r="19" spans="1:5" ht="21.75">
      <c r="A19" s="265" t="s">
        <v>246</v>
      </c>
      <c r="B19" s="258" t="s">
        <v>199</v>
      </c>
      <c r="C19" s="259" t="s">
        <v>253</v>
      </c>
      <c r="D19" s="260">
        <v>20000</v>
      </c>
      <c r="E19" s="261" t="s">
        <v>16</v>
      </c>
    </row>
    <row r="20" spans="1:5" ht="43.5">
      <c r="A20" s="266"/>
      <c r="B20" s="263" t="s">
        <v>245</v>
      </c>
      <c r="C20" s="259" t="s">
        <v>254</v>
      </c>
      <c r="D20" s="264">
        <v>50000</v>
      </c>
      <c r="E20" s="259" t="s">
        <v>17</v>
      </c>
    </row>
    <row r="21" spans="1:5" ht="21.75">
      <c r="A21" s="267"/>
      <c r="B21" s="268"/>
      <c r="C21" s="267"/>
      <c r="D21" s="267"/>
      <c r="E21" s="269"/>
    </row>
    <row r="22" spans="2:5" ht="21.75">
      <c r="B22" s="270"/>
      <c r="E22" s="271"/>
    </row>
    <row r="25" ht="21.75">
      <c r="A25" s="282"/>
    </row>
  </sheetData>
  <sheetProtection/>
  <mergeCells count="3">
    <mergeCell ref="A1:E1"/>
    <mergeCell ref="A2:E2"/>
    <mergeCell ref="A3:E3"/>
  </mergeCells>
  <printOptions/>
  <pageMargins left="0.47" right="0.45" top="0.32" bottom="0.3" header="0.17" footer="0.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="120" zoomScaleNormal="120" zoomScalePageLayoutView="0" workbookViewId="0" topLeftCell="A1">
      <selection activeCell="F19" sqref="F19"/>
    </sheetView>
  </sheetViews>
  <sheetFormatPr defaultColWidth="9.140625" defaultRowHeight="12.75"/>
  <cols>
    <col min="1" max="1" width="9.7109375" style="4" bestFit="1" customWidth="1"/>
    <col min="2" max="2" width="9.28125" style="5" customWidth="1"/>
    <col min="3" max="3" width="24.140625" style="5" customWidth="1"/>
    <col min="4" max="4" width="7.28125" style="6" customWidth="1"/>
    <col min="5" max="5" width="11.140625" style="7" customWidth="1"/>
    <col min="6" max="6" width="10.8515625" style="7" customWidth="1"/>
    <col min="7" max="7" width="9.140625" style="8" customWidth="1"/>
    <col min="8" max="8" width="11.140625" style="7" customWidth="1"/>
    <col min="9" max="9" width="10.140625" style="7" bestFit="1" customWidth="1"/>
    <col min="10" max="10" width="12.28125" style="8" customWidth="1"/>
    <col min="11" max="11" width="10.8515625" style="7" customWidth="1"/>
    <col min="12" max="12" width="11.57421875" style="8" customWidth="1"/>
    <col min="13" max="13" width="12.00390625" style="7" customWidth="1"/>
    <col min="14" max="17" width="11.00390625" style="7" customWidth="1"/>
    <col min="18" max="18" width="12.8515625" style="7" customWidth="1"/>
    <col min="19" max="19" width="13.8515625" style="7" customWidth="1"/>
    <col min="20" max="20" width="11.57421875" style="7" bestFit="1" customWidth="1"/>
    <col min="21" max="22" width="11.00390625" style="7" customWidth="1"/>
    <col min="23" max="23" width="13.57421875" style="7" customWidth="1"/>
    <col min="24" max="24" width="13.140625" style="7" customWidth="1"/>
    <col min="25" max="25" width="10.140625" style="8" customWidth="1"/>
    <col min="26" max="16384" width="9.140625" style="5" customWidth="1"/>
  </cols>
  <sheetData>
    <row r="1" ht="18.75">
      <c r="L1" s="9" t="s">
        <v>42</v>
      </c>
    </row>
    <row r="2" spans="1:3" ht="18.75">
      <c r="A2" s="10" t="s">
        <v>100</v>
      </c>
      <c r="B2" s="438">
        <f>'[1]บน.2'!C2</f>
        <v>0</v>
      </c>
      <c r="C2" s="438"/>
    </row>
    <row r="3" spans="1:5" ht="18.75">
      <c r="A3" s="11" t="s">
        <v>140</v>
      </c>
      <c r="B3" s="438">
        <f>'[1]บน.2'!C3</f>
        <v>0</v>
      </c>
      <c r="C3" s="438"/>
      <c r="D3" s="438"/>
      <c r="E3" s="438"/>
    </row>
    <row r="4" ht="18.75">
      <c r="A4" s="12" t="s">
        <v>45</v>
      </c>
    </row>
    <row r="5" spans="1:26" ht="18.75">
      <c r="A5" s="46"/>
      <c r="B5" s="51"/>
      <c r="C5" s="51"/>
      <c r="D5" s="54" t="s">
        <v>14</v>
      </c>
      <c r="E5" s="13" t="s">
        <v>32</v>
      </c>
      <c r="F5" s="13"/>
      <c r="G5" s="14"/>
      <c r="H5" s="13"/>
      <c r="I5" s="13"/>
      <c r="J5" s="14"/>
      <c r="K5" s="15"/>
      <c r="L5" s="16" t="s">
        <v>38</v>
      </c>
      <c r="M5" s="217"/>
      <c r="N5" s="13"/>
      <c r="O5" s="13"/>
      <c r="P5" s="13"/>
      <c r="Q5" s="13"/>
      <c r="R5" s="13"/>
      <c r="S5" s="13"/>
      <c r="T5" s="13"/>
      <c r="U5" s="13"/>
      <c r="V5" s="13"/>
      <c r="W5" s="13"/>
      <c r="X5" s="17"/>
      <c r="Y5" s="227" t="s">
        <v>156</v>
      </c>
      <c r="Z5" s="230"/>
    </row>
    <row r="6" spans="1:26" ht="18.75">
      <c r="A6" s="47" t="s">
        <v>0</v>
      </c>
      <c r="B6" s="52" t="s">
        <v>30</v>
      </c>
      <c r="C6" s="52" t="s">
        <v>1</v>
      </c>
      <c r="D6" s="50" t="s">
        <v>129</v>
      </c>
      <c r="E6" s="185" t="s">
        <v>15</v>
      </c>
      <c r="F6" s="186"/>
      <c r="G6" s="187"/>
      <c r="H6" s="18" t="s">
        <v>5</v>
      </c>
      <c r="I6" s="19"/>
      <c r="J6" s="20"/>
      <c r="K6" s="21" t="s">
        <v>6</v>
      </c>
      <c r="L6" s="214" t="s">
        <v>31</v>
      </c>
      <c r="M6" s="24" t="s">
        <v>24</v>
      </c>
      <c r="N6" s="17" t="s">
        <v>8</v>
      </c>
      <c r="O6" s="23"/>
      <c r="P6" s="23" t="s">
        <v>10</v>
      </c>
      <c r="Q6" s="23"/>
      <c r="R6" s="23"/>
      <c r="S6" s="23"/>
      <c r="T6" s="23"/>
      <c r="U6" s="23" t="s">
        <v>35</v>
      </c>
      <c r="V6" s="23"/>
      <c r="W6" s="22" t="s">
        <v>11</v>
      </c>
      <c r="X6" s="225" t="s">
        <v>28</v>
      </c>
      <c r="Y6" s="228" t="s">
        <v>148</v>
      </c>
      <c r="Z6" s="54" t="s">
        <v>40</v>
      </c>
    </row>
    <row r="7" spans="1:26" ht="18.75">
      <c r="A7" s="48"/>
      <c r="B7" s="53"/>
      <c r="C7" s="53"/>
      <c r="D7" s="25"/>
      <c r="E7" s="188" t="s">
        <v>2</v>
      </c>
      <c r="F7" s="189" t="s">
        <v>3</v>
      </c>
      <c r="G7" s="190" t="s">
        <v>4</v>
      </c>
      <c r="H7" s="26" t="s">
        <v>22</v>
      </c>
      <c r="I7" s="27" t="s">
        <v>23</v>
      </c>
      <c r="J7" s="28" t="s">
        <v>4</v>
      </c>
      <c r="K7" s="29"/>
      <c r="L7" s="215" t="s">
        <v>7</v>
      </c>
      <c r="M7" s="30"/>
      <c r="N7" s="216" t="s">
        <v>8</v>
      </c>
      <c r="O7" s="31" t="s">
        <v>9</v>
      </c>
      <c r="P7" s="31" t="s">
        <v>34</v>
      </c>
      <c r="Q7" s="31" t="s">
        <v>25</v>
      </c>
      <c r="R7" s="31" t="s">
        <v>26</v>
      </c>
      <c r="S7" s="31" t="s">
        <v>39</v>
      </c>
      <c r="T7" s="31" t="s">
        <v>27</v>
      </c>
      <c r="U7" s="31" t="s">
        <v>36</v>
      </c>
      <c r="V7" s="31" t="s">
        <v>37</v>
      </c>
      <c r="W7" s="30"/>
      <c r="X7" s="226" t="s">
        <v>29</v>
      </c>
      <c r="Y7" s="229" t="s">
        <v>157</v>
      </c>
      <c r="Z7" s="231"/>
    </row>
    <row r="8" spans="1:25" ht="7.5" customHeight="1" hidden="1">
      <c r="A8" s="272"/>
      <c r="B8" s="49"/>
      <c r="C8" s="49"/>
      <c r="D8" s="55"/>
      <c r="E8" s="34"/>
      <c r="F8" s="34"/>
      <c r="G8" s="191"/>
      <c r="H8" s="35"/>
      <c r="I8" s="34"/>
      <c r="J8" s="36"/>
      <c r="K8" s="37"/>
      <c r="L8" s="38"/>
      <c r="M8" s="218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1"/>
      <c r="Y8" s="273"/>
    </row>
    <row r="9" spans="1:26" ht="18.75">
      <c r="A9" s="274" t="s">
        <v>202</v>
      </c>
      <c r="B9" s="33" t="s">
        <v>183</v>
      </c>
      <c r="C9" s="32" t="s">
        <v>203</v>
      </c>
      <c r="D9" s="33" t="s">
        <v>33</v>
      </c>
      <c r="E9" s="34"/>
      <c r="F9" s="34"/>
      <c r="G9" s="191">
        <f aca="true" t="shared" si="0" ref="G9:G21">G8+E9-F9</f>
        <v>0</v>
      </c>
      <c r="H9" s="35">
        <v>900000</v>
      </c>
      <c r="I9" s="34"/>
      <c r="J9" s="36">
        <f aca="true" t="shared" si="1" ref="J9:J21">J8+H9-I9</f>
        <v>900000</v>
      </c>
      <c r="K9" s="37"/>
      <c r="L9" s="38">
        <f aca="true" t="shared" si="2" ref="L9:L22">SUM(M9:X9)</f>
        <v>0</v>
      </c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38">
        <v>900000</v>
      </c>
      <c r="Z9" s="219"/>
    </row>
    <row r="10" spans="1:26" ht="18.75">
      <c r="A10" s="274" t="s">
        <v>204</v>
      </c>
      <c r="B10" s="33" t="s">
        <v>185</v>
      </c>
      <c r="C10" s="32" t="s">
        <v>205</v>
      </c>
      <c r="D10" s="33" t="s">
        <v>33</v>
      </c>
      <c r="E10" s="34">
        <v>20000</v>
      </c>
      <c r="F10" s="34"/>
      <c r="G10" s="191">
        <f t="shared" si="0"/>
        <v>20000</v>
      </c>
      <c r="H10" s="35"/>
      <c r="I10" s="34">
        <v>20000</v>
      </c>
      <c r="J10" s="36">
        <f t="shared" si="1"/>
        <v>880000</v>
      </c>
      <c r="K10" s="37"/>
      <c r="L10" s="38">
        <f t="shared" si="2"/>
        <v>0</v>
      </c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38"/>
      <c r="Z10" s="219"/>
    </row>
    <row r="11" spans="1:26" ht="18.75">
      <c r="A11" s="274" t="s">
        <v>206</v>
      </c>
      <c r="B11" s="33" t="s">
        <v>188</v>
      </c>
      <c r="C11" s="32" t="s">
        <v>207</v>
      </c>
      <c r="D11" s="33" t="s">
        <v>18</v>
      </c>
      <c r="E11" s="34"/>
      <c r="F11" s="34">
        <v>3000</v>
      </c>
      <c r="G11" s="191">
        <f t="shared" si="0"/>
        <v>17000</v>
      </c>
      <c r="H11" s="35"/>
      <c r="I11" s="34"/>
      <c r="J11" s="36">
        <f t="shared" si="1"/>
        <v>880000</v>
      </c>
      <c r="K11" s="37"/>
      <c r="L11" s="38">
        <f t="shared" si="2"/>
        <v>3000</v>
      </c>
      <c r="M11" s="219"/>
      <c r="N11" s="219"/>
      <c r="O11" s="219"/>
      <c r="P11" s="219"/>
      <c r="Q11" s="219"/>
      <c r="R11" s="219">
        <v>3000</v>
      </c>
      <c r="S11" s="219"/>
      <c r="T11" s="219"/>
      <c r="U11" s="219"/>
      <c r="V11" s="219"/>
      <c r="W11" s="219"/>
      <c r="X11" s="219"/>
      <c r="Y11" s="38"/>
      <c r="Z11" s="219"/>
    </row>
    <row r="12" spans="1:26" ht="18.75">
      <c r="A12" s="274" t="s">
        <v>208</v>
      </c>
      <c r="B12" s="33" t="s">
        <v>191</v>
      </c>
      <c r="C12" s="32" t="s">
        <v>209</v>
      </c>
      <c r="D12" s="33" t="s">
        <v>33</v>
      </c>
      <c r="E12" s="34"/>
      <c r="F12" s="34">
        <v>10000</v>
      </c>
      <c r="G12" s="191">
        <f t="shared" si="0"/>
        <v>7000</v>
      </c>
      <c r="H12" s="35"/>
      <c r="I12" s="34"/>
      <c r="J12" s="36">
        <f t="shared" si="1"/>
        <v>880000</v>
      </c>
      <c r="K12" s="37">
        <v>10000</v>
      </c>
      <c r="L12" s="38">
        <f t="shared" si="2"/>
        <v>0</v>
      </c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38"/>
      <c r="Z12" s="219"/>
    </row>
    <row r="13" spans="1:26" ht="18.75">
      <c r="A13" s="274" t="s">
        <v>210</v>
      </c>
      <c r="B13" s="33" t="s">
        <v>194</v>
      </c>
      <c r="C13" s="32" t="s">
        <v>193</v>
      </c>
      <c r="D13" s="33" t="s">
        <v>19</v>
      </c>
      <c r="E13" s="34"/>
      <c r="F13" s="34"/>
      <c r="G13" s="191">
        <f t="shared" si="0"/>
        <v>7000</v>
      </c>
      <c r="H13" s="35"/>
      <c r="I13" s="34">
        <v>100000</v>
      </c>
      <c r="J13" s="36">
        <f t="shared" si="1"/>
        <v>780000</v>
      </c>
      <c r="K13" s="37"/>
      <c r="L13" s="38">
        <f t="shared" si="2"/>
        <v>100000</v>
      </c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>
        <v>100000</v>
      </c>
      <c r="Y13" s="38"/>
      <c r="Z13" s="219"/>
    </row>
    <row r="14" spans="1:26" ht="18.75">
      <c r="A14" s="274" t="s">
        <v>211</v>
      </c>
      <c r="B14" s="33" t="s">
        <v>197</v>
      </c>
      <c r="C14" s="32" t="s">
        <v>212</v>
      </c>
      <c r="D14" s="33" t="s">
        <v>19</v>
      </c>
      <c r="E14" s="34">
        <v>3000</v>
      </c>
      <c r="F14" s="34"/>
      <c r="G14" s="191">
        <f t="shared" si="0"/>
        <v>10000</v>
      </c>
      <c r="H14" s="35"/>
      <c r="I14" s="34"/>
      <c r="J14" s="36">
        <f t="shared" si="1"/>
        <v>780000</v>
      </c>
      <c r="K14" s="37">
        <v>-10000</v>
      </c>
      <c r="L14" s="38">
        <f t="shared" si="2"/>
        <v>7000</v>
      </c>
      <c r="M14" s="219"/>
      <c r="N14" s="219"/>
      <c r="O14" s="219"/>
      <c r="P14" s="219">
        <v>2000</v>
      </c>
      <c r="Q14" s="219">
        <v>5000</v>
      </c>
      <c r="R14" s="219"/>
      <c r="S14" s="219"/>
      <c r="T14" s="219"/>
      <c r="U14" s="219"/>
      <c r="V14" s="219"/>
      <c r="W14" s="219"/>
      <c r="X14" s="219"/>
      <c r="Y14" s="38"/>
      <c r="Z14" s="219"/>
    </row>
    <row r="15" spans="1:26" ht="18.75">
      <c r="A15" s="274" t="s">
        <v>198</v>
      </c>
      <c r="B15" s="33" t="s">
        <v>200</v>
      </c>
      <c r="C15" s="32" t="s">
        <v>213</v>
      </c>
      <c r="D15" s="33" t="s">
        <v>16</v>
      </c>
      <c r="E15" s="34"/>
      <c r="F15" s="34"/>
      <c r="G15" s="191">
        <f t="shared" si="0"/>
        <v>10000</v>
      </c>
      <c r="H15" s="35"/>
      <c r="I15" s="34">
        <v>20000</v>
      </c>
      <c r="J15" s="36">
        <f t="shared" si="1"/>
        <v>760000</v>
      </c>
      <c r="K15" s="37"/>
      <c r="L15" s="276">
        <f t="shared" si="2"/>
        <v>20000</v>
      </c>
      <c r="M15" s="219">
        <v>20000</v>
      </c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38"/>
      <c r="Z15" s="219"/>
    </row>
    <row r="16" spans="1:26" ht="18.75">
      <c r="A16" s="275"/>
      <c r="B16" s="33" t="s">
        <v>201</v>
      </c>
      <c r="C16" s="32" t="s">
        <v>214</v>
      </c>
      <c r="D16" s="33" t="s">
        <v>17</v>
      </c>
      <c r="E16" s="34"/>
      <c r="F16" s="34"/>
      <c r="G16" s="191">
        <f t="shared" si="0"/>
        <v>10000</v>
      </c>
      <c r="H16" s="35"/>
      <c r="I16" s="34">
        <v>50000</v>
      </c>
      <c r="J16" s="36">
        <f t="shared" si="1"/>
        <v>710000</v>
      </c>
      <c r="K16" s="37"/>
      <c r="L16" s="276">
        <f t="shared" si="2"/>
        <v>50000</v>
      </c>
      <c r="M16" s="219">
        <v>50000</v>
      </c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38"/>
      <c r="Z16" s="219"/>
    </row>
    <row r="17" spans="1:26" ht="18.75">
      <c r="A17" s="275"/>
      <c r="B17" s="33"/>
      <c r="C17" s="32"/>
      <c r="D17" s="33"/>
      <c r="E17" s="34"/>
      <c r="F17" s="34"/>
      <c r="G17" s="191">
        <f t="shared" si="0"/>
        <v>10000</v>
      </c>
      <c r="H17" s="35"/>
      <c r="I17" s="34"/>
      <c r="J17" s="36">
        <f t="shared" si="1"/>
        <v>710000</v>
      </c>
      <c r="K17" s="37"/>
      <c r="L17" s="276">
        <f t="shared" si="2"/>
        <v>0</v>
      </c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38"/>
      <c r="Z17" s="219"/>
    </row>
    <row r="18" spans="1:26" ht="18.75">
      <c r="A18" s="275"/>
      <c r="B18" s="33"/>
      <c r="C18" s="32"/>
      <c r="D18" s="33"/>
      <c r="E18" s="34"/>
      <c r="F18" s="34"/>
      <c r="G18" s="191">
        <f t="shared" si="0"/>
        <v>10000</v>
      </c>
      <c r="H18" s="35"/>
      <c r="I18" s="34"/>
      <c r="J18" s="36">
        <f t="shared" si="1"/>
        <v>710000</v>
      </c>
      <c r="K18" s="37"/>
      <c r="L18" s="276">
        <f t="shared" si="2"/>
        <v>0</v>
      </c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38"/>
      <c r="Z18" s="219"/>
    </row>
    <row r="19" spans="1:26" ht="18.75">
      <c r="A19" s="275"/>
      <c r="B19" s="33"/>
      <c r="C19" s="32"/>
      <c r="D19" s="33"/>
      <c r="E19" s="34"/>
      <c r="F19" s="34"/>
      <c r="G19" s="191">
        <f t="shared" si="0"/>
        <v>10000</v>
      </c>
      <c r="H19" s="35"/>
      <c r="I19" s="34"/>
      <c r="J19" s="36">
        <f t="shared" si="1"/>
        <v>710000</v>
      </c>
      <c r="K19" s="37"/>
      <c r="L19" s="276">
        <f t="shared" si="2"/>
        <v>0</v>
      </c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38"/>
      <c r="Z19" s="219"/>
    </row>
    <row r="20" spans="1:26" ht="18.75">
      <c r="A20" s="275"/>
      <c r="B20" s="33"/>
      <c r="C20" s="32"/>
      <c r="D20" s="33"/>
      <c r="E20" s="34"/>
      <c r="F20" s="34"/>
      <c r="G20" s="191">
        <f t="shared" si="0"/>
        <v>10000</v>
      </c>
      <c r="H20" s="35"/>
      <c r="I20" s="34"/>
      <c r="J20" s="36">
        <f t="shared" si="1"/>
        <v>710000</v>
      </c>
      <c r="K20" s="37"/>
      <c r="L20" s="276">
        <f t="shared" si="2"/>
        <v>0</v>
      </c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38"/>
      <c r="Z20" s="219"/>
    </row>
    <row r="21" spans="1:26" ht="18.75">
      <c r="A21" s="275"/>
      <c r="B21" s="33"/>
      <c r="C21" s="32"/>
      <c r="D21" s="33"/>
      <c r="E21" s="34"/>
      <c r="F21" s="34"/>
      <c r="G21" s="191">
        <f t="shared" si="0"/>
        <v>10000</v>
      </c>
      <c r="H21" s="35"/>
      <c r="I21" s="34"/>
      <c r="J21" s="36">
        <f t="shared" si="1"/>
        <v>710000</v>
      </c>
      <c r="K21" s="37"/>
      <c r="L21" s="276">
        <f t="shared" si="2"/>
        <v>0</v>
      </c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38"/>
      <c r="Z21" s="219"/>
    </row>
    <row r="22" spans="1:26" ht="18.75">
      <c r="A22" s="275"/>
      <c r="B22" s="33"/>
      <c r="C22" s="32"/>
      <c r="D22" s="33"/>
      <c r="E22" s="34"/>
      <c r="F22" s="34"/>
      <c r="G22" s="191">
        <f>G14+E22-F22</f>
        <v>10000</v>
      </c>
      <c r="H22" s="35"/>
      <c r="I22" s="34"/>
      <c r="J22" s="36">
        <f>J14+H22-I22</f>
        <v>780000</v>
      </c>
      <c r="K22" s="37"/>
      <c r="L22" s="38">
        <f t="shared" si="2"/>
        <v>0</v>
      </c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38"/>
      <c r="Z22" s="219"/>
    </row>
    <row r="23" spans="1:26" ht="19.5" thickBot="1">
      <c r="A23" s="39"/>
      <c r="B23" s="40"/>
      <c r="C23" s="41" t="s">
        <v>31</v>
      </c>
      <c r="D23" s="41"/>
      <c r="E23" s="42">
        <f>SUM(E9:E22)</f>
        <v>23000</v>
      </c>
      <c r="F23" s="42">
        <f>SUM(F9:F22)</f>
        <v>13000</v>
      </c>
      <c r="G23" s="43">
        <f>E23-F23</f>
        <v>10000</v>
      </c>
      <c r="H23" s="44">
        <f>SUM(H9:H22)</f>
        <v>900000</v>
      </c>
      <c r="I23" s="42">
        <f>SUM(I9:I22)</f>
        <v>190000</v>
      </c>
      <c r="J23" s="43">
        <f>H23-I23</f>
        <v>710000</v>
      </c>
      <c r="K23" s="45">
        <f aca="true" t="shared" si="3" ref="K23:Z23">SUM(K9:K22)</f>
        <v>0</v>
      </c>
      <c r="L23" s="44">
        <f t="shared" si="3"/>
        <v>180000</v>
      </c>
      <c r="M23" s="42">
        <f t="shared" si="3"/>
        <v>70000</v>
      </c>
      <c r="N23" s="42">
        <f t="shared" si="3"/>
        <v>0</v>
      </c>
      <c r="O23" s="42">
        <f t="shared" si="3"/>
        <v>0</v>
      </c>
      <c r="P23" s="42">
        <f t="shared" si="3"/>
        <v>2000</v>
      </c>
      <c r="Q23" s="42">
        <f t="shared" si="3"/>
        <v>5000</v>
      </c>
      <c r="R23" s="42">
        <f t="shared" si="3"/>
        <v>3000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3">
        <f t="shared" si="3"/>
        <v>100000</v>
      </c>
      <c r="Y23" s="232">
        <f t="shared" si="3"/>
        <v>900000</v>
      </c>
      <c r="Z23" s="233">
        <f t="shared" si="3"/>
        <v>0</v>
      </c>
    </row>
    <row r="24" ht="19.5" thickTop="1"/>
  </sheetData>
  <sheetProtection/>
  <mergeCells count="2">
    <mergeCell ref="B3:E3"/>
    <mergeCell ref="B2:C2"/>
  </mergeCells>
  <printOptions/>
  <pageMargins left="0.2362204724409449" right="0.1968503937007874" top="0.3937007874015748" bottom="0.6692913385826772" header="0.31496062992125984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R5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8515625" style="321" customWidth="1"/>
    <col min="2" max="2" width="12.57421875" style="321" customWidth="1"/>
    <col min="3" max="3" width="9.140625" style="321" customWidth="1"/>
    <col min="4" max="4" width="30.421875" style="335" customWidth="1"/>
    <col min="5" max="6" width="23.7109375" style="336" customWidth="1"/>
    <col min="7" max="7" width="11.57421875" style="322" customWidth="1"/>
    <col min="8" max="8" width="9.7109375" style="322" customWidth="1"/>
    <col min="9" max="9" width="11.28125" style="322" customWidth="1"/>
    <col min="10" max="10" width="11.140625" style="322" customWidth="1"/>
    <col min="11" max="11" width="10.7109375" style="322" customWidth="1"/>
    <col min="12" max="13" width="12.421875" style="322" customWidth="1"/>
    <col min="14" max="14" width="12.57421875" style="322" customWidth="1"/>
    <col min="15" max="15" width="3.7109375" style="302" customWidth="1"/>
    <col min="16" max="17" width="9.140625" style="302" customWidth="1"/>
    <col min="18" max="18" width="10.140625" style="302" customWidth="1"/>
    <col min="19" max="16384" width="9.140625" style="302" customWidth="1"/>
  </cols>
  <sheetData>
    <row r="1" spans="1:14" s="295" customFormat="1" ht="21">
      <c r="A1" s="294" t="s">
        <v>264</v>
      </c>
      <c r="B1" s="296"/>
      <c r="C1" s="296"/>
      <c r="D1" s="294"/>
      <c r="E1" s="294"/>
      <c r="F1" s="294"/>
      <c r="G1" s="297"/>
      <c r="H1" s="297"/>
      <c r="I1" s="297"/>
      <c r="J1" s="297"/>
      <c r="K1" s="297"/>
      <c r="L1" s="297"/>
      <c r="M1" s="297"/>
      <c r="N1" s="297"/>
    </row>
    <row r="2" spans="1:18" s="295" customFormat="1" ht="42" customHeight="1">
      <c r="A2" s="525" t="s">
        <v>265</v>
      </c>
      <c r="B2" s="525" t="s">
        <v>266</v>
      </c>
      <c r="C2" s="530" t="s">
        <v>267</v>
      </c>
      <c r="D2" s="526" t="s">
        <v>140</v>
      </c>
      <c r="E2" s="528" t="s">
        <v>268</v>
      </c>
      <c r="F2" s="528" t="s">
        <v>269</v>
      </c>
      <c r="G2" s="534" t="s">
        <v>13</v>
      </c>
      <c r="H2" s="534" t="s">
        <v>270</v>
      </c>
      <c r="I2" s="534" t="s">
        <v>271</v>
      </c>
      <c r="J2" s="534"/>
      <c r="K2" s="534"/>
      <c r="L2" s="532" t="s">
        <v>272</v>
      </c>
      <c r="M2" s="532" t="s">
        <v>273</v>
      </c>
      <c r="N2" s="532" t="s">
        <v>274</v>
      </c>
      <c r="O2" s="324"/>
      <c r="P2" s="325" t="s">
        <v>275</v>
      </c>
      <c r="Q2" s="326"/>
      <c r="R2" s="326"/>
    </row>
    <row r="3" spans="1:18" s="295" customFormat="1" ht="21">
      <c r="A3" s="525"/>
      <c r="B3" s="525"/>
      <c r="C3" s="531"/>
      <c r="D3" s="527"/>
      <c r="E3" s="529"/>
      <c r="F3" s="529"/>
      <c r="G3" s="534"/>
      <c r="H3" s="534"/>
      <c r="I3" s="2" t="s">
        <v>276</v>
      </c>
      <c r="J3" s="2" t="s">
        <v>277</v>
      </c>
      <c r="K3" s="2" t="s">
        <v>278</v>
      </c>
      <c r="L3" s="533"/>
      <c r="M3" s="533"/>
      <c r="N3" s="533"/>
      <c r="O3" s="327"/>
      <c r="P3" s="326" t="s">
        <v>276</v>
      </c>
      <c r="Q3" s="326" t="s">
        <v>277</v>
      </c>
      <c r="R3" s="326" t="s">
        <v>278</v>
      </c>
    </row>
    <row r="4" spans="1:18" ht="20.25">
      <c r="A4" s="298"/>
      <c r="B4" s="298"/>
      <c r="C4" s="298"/>
      <c r="D4" s="328"/>
      <c r="E4" s="329"/>
      <c r="F4" s="329"/>
      <c r="G4" s="300"/>
      <c r="H4" s="300">
        <f aca="true" t="shared" si="0" ref="H4:H35">SUM(I4:K4)</f>
        <v>0</v>
      </c>
      <c r="I4" s="300"/>
      <c r="J4" s="300"/>
      <c r="K4" s="300"/>
      <c r="L4" s="300">
        <f aca="true" t="shared" si="1" ref="L4:L35">SUM(G4-H4)</f>
        <v>0</v>
      </c>
      <c r="M4" s="300"/>
      <c r="N4" s="300">
        <f aca="true" t="shared" si="2" ref="N4:N35">SUM(G4-H4+M4)</f>
        <v>0</v>
      </c>
      <c r="P4" s="299"/>
      <c r="Q4" s="299"/>
      <c r="R4" s="299"/>
    </row>
    <row r="5" spans="1:18" ht="20.25">
      <c r="A5" s="303"/>
      <c r="B5" s="303"/>
      <c r="C5" s="303"/>
      <c r="D5" s="330"/>
      <c r="E5" s="331"/>
      <c r="F5" s="331"/>
      <c r="G5" s="305"/>
      <c r="H5" s="305">
        <f t="shared" si="0"/>
        <v>0</v>
      </c>
      <c r="I5" s="305"/>
      <c r="J5" s="305"/>
      <c r="K5" s="305"/>
      <c r="L5" s="305">
        <f t="shared" si="1"/>
        <v>0</v>
      </c>
      <c r="M5" s="305"/>
      <c r="N5" s="305">
        <f t="shared" si="2"/>
        <v>0</v>
      </c>
      <c r="P5" s="304"/>
      <c r="Q5" s="304"/>
      <c r="R5" s="304"/>
    </row>
    <row r="6" spans="1:18" ht="20.25">
      <c r="A6" s="303"/>
      <c r="B6" s="303"/>
      <c r="C6" s="303"/>
      <c r="D6" s="330"/>
      <c r="E6" s="331"/>
      <c r="F6" s="331"/>
      <c r="G6" s="305"/>
      <c r="H6" s="305">
        <f t="shared" si="0"/>
        <v>0</v>
      </c>
      <c r="I6" s="305"/>
      <c r="J6" s="305"/>
      <c r="K6" s="305"/>
      <c r="L6" s="305">
        <f t="shared" si="1"/>
        <v>0</v>
      </c>
      <c r="M6" s="305"/>
      <c r="N6" s="305">
        <f t="shared" si="2"/>
        <v>0</v>
      </c>
      <c r="P6" s="304"/>
      <c r="Q6" s="304"/>
      <c r="R6" s="304"/>
    </row>
    <row r="7" spans="1:18" ht="20.25">
      <c r="A7" s="303"/>
      <c r="B7" s="303"/>
      <c r="C7" s="303"/>
      <c r="D7" s="330"/>
      <c r="E7" s="331"/>
      <c r="F7" s="331"/>
      <c r="G7" s="305"/>
      <c r="H7" s="305">
        <f t="shared" si="0"/>
        <v>0</v>
      </c>
      <c r="I7" s="305"/>
      <c r="J7" s="305"/>
      <c r="K7" s="305"/>
      <c r="L7" s="305">
        <f t="shared" si="1"/>
        <v>0</v>
      </c>
      <c r="M7" s="305"/>
      <c r="N7" s="305">
        <f t="shared" si="2"/>
        <v>0</v>
      </c>
      <c r="P7" s="304"/>
      <c r="Q7" s="304"/>
      <c r="R7" s="304"/>
    </row>
    <row r="8" spans="1:18" ht="20.25">
      <c r="A8" s="303"/>
      <c r="B8" s="303"/>
      <c r="C8" s="303"/>
      <c r="D8" s="330"/>
      <c r="E8" s="331"/>
      <c r="F8" s="331"/>
      <c r="G8" s="305"/>
      <c r="H8" s="305">
        <f t="shared" si="0"/>
        <v>0</v>
      </c>
      <c r="I8" s="305"/>
      <c r="J8" s="305"/>
      <c r="K8" s="305"/>
      <c r="L8" s="305">
        <f t="shared" si="1"/>
        <v>0</v>
      </c>
      <c r="M8" s="305"/>
      <c r="N8" s="305">
        <f t="shared" si="2"/>
        <v>0</v>
      </c>
      <c r="P8" s="304"/>
      <c r="Q8" s="304"/>
      <c r="R8" s="304"/>
    </row>
    <row r="9" spans="1:18" ht="20.25">
      <c r="A9" s="303"/>
      <c r="B9" s="303"/>
      <c r="C9" s="303"/>
      <c r="D9" s="330"/>
      <c r="E9" s="331"/>
      <c r="F9" s="331"/>
      <c r="G9" s="305"/>
      <c r="H9" s="305">
        <f t="shared" si="0"/>
        <v>0</v>
      </c>
      <c r="I9" s="305"/>
      <c r="J9" s="305"/>
      <c r="K9" s="305"/>
      <c r="L9" s="305">
        <f t="shared" si="1"/>
        <v>0</v>
      </c>
      <c r="M9" s="305"/>
      <c r="N9" s="305">
        <f t="shared" si="2"/>
        <v>0</v>
      </c>
      <c r="P9" s="304"/>
      <c r="Q9" s="304"/>
      <c r="R9" s="304"/>
    </row>
    <row r="10" spans="1:18" ht="20.25">
      <c r="A10" s="303"/>
      <c r="B10" s="303"/>
      <c r="C10" s="303"/>
      <c r="D10" s="330"/>
      <c r="E10" s="331"/>
      <c r="F10" s="331"/>
      <c r="G10" s="305"/>
      <c r="H10" s="305">
        <f t="shared" si="0"/>
        <v>0</v>
      </c>
      <c r="I10" s="305"/>
      <c r="J10" s="305"/>
      <c r="K10" s="305"/>
      <c r="L10" s="305">
        <f t="shared" si="1"/>
        <v>0</v>
      </c>
      <c r="M10" s="305"/>
      <c r="N10" s="305">
        <f t="shared" si="2"/>
        <v>0</v>
      </c>
      <c r="P10" s="304"/>
      <c r="Q10" s="304"/>
      <c r="R10" s="304"/>
    </row>
    <row r="11" spans="1:18" ht="20.25">
      <c r="A11" s="303"/>
      <c r="B11" s="303"/>
      <c r="C11" s="303"/>
      <c r="D11" s="330"/>
      <c r="E11" s="331"/>
      <c r="F11" s="331"/>
      <c r="G11" s="305"/>
      <c r="H11" s="305">
        <f t="shared" si="0"/>
        <v>0</v>
      </c>
      <c r="I11" s="305"/>
      <c r="J11" s="305"/>
      <c r="K11" s="305"/>
      <c r="L11" s="305">
        <f t="shared" si="1"/>
        <v>0</v>
      </c>
      <c r="M11" s="305"/>
      <c r="N11" s="305">
        <f t="shared" si="2"/>
        <v>0</v>
      </c>
      <c r="P11" s="304"/>
      <c r="Q11" s="304"/>
      <c r="R11" s="304"/>
    </row>
    <row r="12" spans="1:18" ht="20.25">
      <c r="A12" s="303"/>
      <c r="B12" s="303"/>
      <c r="C12" s="303"/>
      <c r="D12" s="330"/>
      <c r="E12" s="331"/>
      <c r="F12" s="331"/>
      <c r="G12" s="305"/>
      <c r="H12" s="305">
        <f t="shared" si="0"/>
        <v>0</v>
      </c>
      <c r="I12" s="305"/>
      <c r="J12" s="305"/>
      <c r="K12" s="305"/>
      <c r="L12" s="305">
        <f t="shared" si="1"/>
        <v>0</v>
      </c>
      <c r="M12" s="305"/>
      <c r="N12" s="305">
        <f t="shared" si="2"/>
        <v>0</v>
      </c>
      <c r="P12" s="304"/>
      <c r="Q12" s="304"/>
      <c r="R12" s="304"/>
    </row>
    <row r="13" spans="1:18" ht="20.25">
      <c r="A13" s="303"/>
      <c r="B13" s="303"/>
      <c r="C13" s="303"/>
      <c r="D13" s="330"/>
      <c r="E13" s="331"/>
      <c r="F13" s="331"/>
      <c r="G13" s="305"/>
      <c r="H13" s="305">
        <f t="shared" si="0"/>
        <v>0</v>
      </c>
      <c r="I13" s="308"/>
      <c r="J13" s="308"/>
      <c r="K13" s="308"/>
      <c r="L13" s="305">
        <f t="shared" si="1"/>
        <v>0</v>
      </c>
      <c r="M13" s="305"/>
      <c r="N13" s="305">
        <f t="shared" si="2"/>
        <v>0</v>
      </c>
      <c r="O13" s="310"/>
      <c r="P13" s="304"/>
      <c r="Q13" s="304"/>
      <c r="R13" s="304"/>
    </row>
    <row r="14" spans="1:18" ht="20.25">
      <c r="A14" s="303"/>
      <c r="B14" s="303"/>
      <c r="C14" s="303"/>
      <c r="D14" s="330"/>
      <c r="E14" s="331"/>
      <c r="F14" s="331"/>
      <c r="G14" s="305"/>
      <c r="H14" s="305">
        <f t="shared" si="0"/>
        <v>0</v>
      </c>
      <c r="I14" s="305"/>
      <c r="J14" s="305"/>
      <c r="K14" s="305"/>
      <c r="L14" s="305">
        <f t="shared" si="1"/>
        <v>0</v>
      </c>
      <c r="M14" s="305"/>
      <c r="N14" s="305">
        <f t="shared" si="2"/>
        <v>0</v>
      </c>
      <c r="P14" s="304"/>
      <c r="Q14" s="304"/>
      <c r="R14" s="304"/>
    </row>
    <row r="15" spans="1:18" ht="20.25">
      <c r="A15" s="303"/>
      <c r="B15" s="303"/>
      <c r="C15" s="303"/>
      <c r="D15" s="330"/>
      <c r="E15" s="331"/>
      <c r="F15" s="331"/>
      <c r="G15" s="305"/>
      <c r="H15" s="305">
        <f t="shared" si="0"/>
        <v>0</v>
      </c>
      <c r="I15" s="308"/>
      <c r="J15" s="308"/>
      <c r="K15" s="308"/>
      <c r="L15" s="305">
        <f t="shared" si="1"/>
        <v>0</v>
      </c>
      <c r="M15" s="305"/>
      <c r="N15" s="305">
        <f t="shared" si="2"/>
        <v>0</v>
      </c>
      <c r="P15" s="304"/>
      <c r="Q15" s="304"/>
      <c r="R15" s="304"/>
    </row>
    <row r="16" spans="1:18" ht="20.25">
      <c r="A16" s="303"/>
      <c r="B16" s="303"/>
      <c r="C16" s="303"/>
      <c r="D16" s="330"/>
      <c r="E16" s="331"/>
      <c r="F16" s="331"/>
      <c r="G16" s="305"/>
      <c r="H16" s="305">
        <f t="shared" si="0"/>
        <v>0</v>
      </c>
      <c r="I16" s="305"/>
      <c r="J16" s="305"/>
      <c r="K16" s="305"/>
      <c r="L16" s="305">
        <f t="shared" si="1"/>
        <v>0</v>
      </c>
      <c r="M16" s="305"/>
      <c r="N16" s="305">
        <f t="shared" si="2"/>
        <v>0</v>
      </c>
      <c r="P16" s="304"/>
      <c r="Q16" s="304"/>
      <c r="R16" s="304"/>
    </row>
    <row r="17" spans="1:18" ht="20.25">
      <c r="A17" s="303"/>
      <c r="B17" s="303"/>
      <c r="C17" s="303"/>
      <c r="D17" s="330"/>
      <c r="E17" s="331"/>
      <c r="F17" s="331"/>
      <c r="G17" s="305"/>
      <c r="H17" s="305">
        <f t="shared" si="0"/>
        <v>0</v>
      </c>
      <c r="I17" s="308"/>
      <c r="J17" s="308"/>
      <c r="K17" s="308"/>
      <c r="L17" s="305">
        <f t="shared" si="1"/>
        <v>0</v>
      </c>
      <c r="M17" s="305"/>
      <c r="N17" s="305">
        <f t="shared" si="2"/>
        <v>0</v>
      </c>
      <c r="P17" s="304"/>
      <c r="Q17" s="304"/>
      <c r="R17" s="304"/>
    </row>
    <row r="18" spans="1:18" ht="20.25">
      <c r="A18" s="303"/>
      <c r="B18" s="303"/>
      <c r="C18" s="303"/>
      <c r="D18" s="330"/>
      <c r="E18" s="331"/>
      <c r="F18" s="331"/>
      <c r="G18" s="305"/>
      <c r="H18" s="305">
        <f t="shared" si="0"/>
        <v>0</v>
      </c>
      <c r="I18" s="305"/>
      <c r="J18" s="305"/>
      <c r="K18" s="305"/>
      <c r="L18" s="305">
        <f t="shared" si="1"/>
        <v>0</v>
      </c>
      <c r="M18" s="305"/>
      <c r="N18" s="305">
        <f t="shared" si="2"/>
        <v>0</v>
      </c>
      <c r="P18" s="304"/>
      <c r="Q18" s="304"/>
      <c r="R18" s="304"/>
    </row>
    <row r="19" spans="1:18" ht="20.25">
      <c r="A19" s="303"/>
      <c r="B19" s="303"/>
      <c r="C19" s="303"/>
      <c r="D19" s="330"/>
      <c r="E19" s="331"/>
      <c r="F19" s="331"/>
      <c r="G19" s="305"/>
      <c r="H19" s="305">
        <f t="shared" si="0"/>
        <v>0</v>
      </c>
      <c r="I19" s="305"/>
      <c r="J19" s="305"/>
      <c r="K19" s="305"/>
      <c r="L19" s="305">
        <f t="shared" si="1"/>
        <v>0</v>
      </c>
      <c r="M19" s="305"/>
      <c r="N19" s="305">
        <f t="shared" si="2"/>
        <v>0</v>
      </c>
      <c r="P19" s="304"/>
      <c r="Q19" s="304"/>
      <c r="R19" s="304"/>
    </row>
    <row r="20" spans="1:18" ht="20.25">
      <c r="A20" s="303"/>
      <c r="B20" s="303"/>
      <c r="C20" s="303"/>
      <c r="D20" s="330"/>
      <c r="E20" s="331"/>
      <c r="F20" s="331"/>
      <c r="G20" s="305"/>
      <c r="H20" s="305">
        <f t="shared" si="0"/>
        <v>0</v>
      </c>
      <c r="I20" s="305"/>
      <c r="J20" s="305"/>
      <c r="K20" s="305"/>
      <c r="L20" s="305">
        <f t="shared" si="1"/>
        <v>0</v>
      </c>
      <c r="M20" s="305"/>
      <c r="N20" s="305">
        <f t="shared" si="2"/>
        <v>0</v>
      </c>
      <c r="P20" s="304"/>
      <c r="Q20" s="304"/>
      <c r="R20" s="304"/>
    </row>
    <row r="21" spans="1:18" ht="20.25">
      <c r="A21" s="303"/>
      <c r="B21" s="303"/>
      <c r="C21" s="303"/>
      <c r="D21" s="330"/>
      <c r="E21" s="331"/>
      <c r="F21" s="331"/>
      <c r="G21" s="305"/>
      <c r="H21" s="305">
        <f t="shared" si="0"/>
        <v>0</v>
      </c>
      <c r="I21" s="305"/>
      <c r="J21" s="305"/>
      <c r="K21" s="305"/>
      <c r="L21" s="305">
        <f t="shared" si="1"/>
        <v>0</v>
      </c>
      <c r="M21" s="305"/>
      <c r="N21" s="305">
        <f t="shared" si="2"/>
        <v>0</v>
      </c>
      <c r="P21" s="304"/>
      <c r="Q21" s="304"/>
      <c r="R21" s="304"/>
    </row>
    <row r="22" spans="1:18" ht="20.25">
      <c r="A22" s="303"/>
      <c r="B22" s="303"/>
      <c r="C22" s="303"/>
      <c r="D22" s="330"/>
      <c r="E22" s="331"/>
      <c r="F22" s="331"/>
      <c r="G22" s="305"/>
      <c r="H22" s="305">
        <f t="shared" si="0"/>
        <v>0</v>
      </c>
      <c r="I22" s="305"/>
      <c r="J22" s="305"/>
      <c r="K22" s="305"/>
      <c r="L22" s="305">
        <f t="shared" si="1"/>
        <v>0</v>
      </c>
      <c r="M22" s="305"/>
      <c r="N22" s="305">
        <f t="shared" si="2"/>
        <v>0</v>
      </c>
      <c r="P22" s="304"/>
      <c r="Q22" s="304"/>
      <c r="R22" s="304"/>
    </row>
    <row r="23" spans="1:18" ht="20.25">
      <c r="A23" s="303"/>
      <c r="B23" s="303"/>
      <c r="C23" s="303"/>
      <c r="D23" s="330"/>
      <c r="E23" s="331"/>
      <c r="F23" s="331"/>
      <c r="G23" s="305"/>
      <c r="H23" s="305">
        <f t="shared" si="0"/>
        <v>0</v>
      </c>
      <c r="I23" s="305"/>
      <c r="J23" s="305"/>
      <c r="K23" s="305"/>
      <c r="L23" s="305">
        <f t="shared" si="1"/>
        <v>0</v>
      </c>
      <c r="M23" s="305"/>
      <c r="N23" s="305">
        <f t="shared" si="2"/>
        <v>0</v>
      </c>
      <c r="P23" s="304"/>
      <c r="Q23" s="304"/>
      <c r="R23" s="304"/>
    </row>
    <row r="24" spans="1:18" ht="20.25">
      <c r="A24" s="303"/>
      <c r="B24" s="303"/>
      <c r="C24" s="303"/>
      <c r="D24" s="330"/>
      <c r="E24" s="331"/>
      <c r="F24" s="331"/>
      <c r="G24" s="305"/>
      <c r="H24" s="305">
        <f t="shared" si="0"/>
        <v>0</v>
      </c>
      <c r="I24" s="305"/>
      <c r="J24" s="305"/>
      <c r="K24" s="305"/>
      <c r="L24" s="305">
        <f t="shared" si="1"/>
        <v>0</v>
      </c>
      <c r="M24" s="305"/>
      <c r="N24" s="305">
        <f t="shared" si="2"/>
        <v>0</v>
      </c>
      <c r="P24" s="304"/>
      <c r="Q24" s="304"/>
      <c r="R24" s="304"/>
    </row>
    <row r="25" spans="1:18" ht="20.25">
      <c r="A25" s="303"/>
      <c r="B25" s="303"/>
      <c r="C25" s="303"/>
      <c r="D25" s="330"/>
      <c r="E25" s="331"/>
      <c r="F25" s="331"/>
      <c r="G25" s="305"/>
      <c r="H25" s="305">
        <f t="shared" si="0"/>
        <v>0</v>
      </c>
      <c r="I25" s="305"/>
      <c r="J25" s="305"/>
      <c r="K25" s="305"/>
      <c r="L25" s="305">
        <f t="shared" si="1"/>
        <v>0</v>
      </c>
      <c r="M25" s="305"/>
      <c r="N25" s="305">
        <f t="shared" si="2"/>
        <v>0</v>
      </c>
      <c r="P25" s="304"/>
      <c r="Q25" s="304"/>
      <c r="R25" s="304"/>
    </row>
    <row r="26" spans="1:18" ht="20.25">
      <c r="A26" s="303"/>
      <c r="B26" s="315"/>
      <c r="C26" s="315"/>
      <c r="D26" s="312"/>
      <c r="E26" s="332"/>
      <c r="F26" s="332"/>
      <c r="G26" s="313"/>
      <c r="H26" s="305">
        <f t="shared" si="0"/>
        <v>0</v>
      </c>
      <c r="I26" s="313"/>
      <c r="J26" s="313"/>
      <c r="K26" s="313"/>
      <c r="L26" s="305">
        <f t="shared" si="1"/>
        <v>0</v>
      </c>
      <c r="M26" s="305"/>
      <c r="N26" s="305">
        <f t="shared" si="2"/>
        <v>0</v>
      </c>
      <c r="P26" s="304"/>
      <c r="Q26" s="304"/>
      <c r="R26" s="304"/>
    </row>
    <row r="27" spans="1:18" ht="20.25">
      <c r="A27" s="303"/>
      <c r="B27" s="315"/>
      <c r="C27" s="315"/>
      <c r="D27" s="312"/>
      <c r="E27" s="332"/>
      <c r="F27" s="332"/>
      <c r="G27" s="316"/>
      <c r="H27" s="305">
        <f t="shared" si="0"/>
        <v>0</v>
      </c>
      <c r="I27" s="305"/>
      <c r="J27" s="305"/>
      <c r="K27" s="316"/>
      <c r="L27" s="305">
        <f t="shared" si="1"/>
        <v>0</v>
      </c>
      <c r="M27" s="305"/>
      <c r="N27" s="305">
        <f t="shared" si="2"/>
        <v>0</v>
      </c>
      <c r="P27" s="304"/>
      <c r="Q27" s="304"/>
      <c r="R27" s="304"/>
    </row>
    <row r="28" spans="1:18" ht="20.25">
      <c r="A28" s="303"/>
      <c r="B28" s="303"/>
      <c r="C28" s="303"/>
      <c r="D28" s="330"/>
      <c r="E28" s="331"/>
      <c r="F28" s="331"/>
      <c r="G28" s="305"/>
      <c r="H28" s="305">
        <f t="shared" si="0"/>
        <v>0</v>
      </c>
      <c r="I28" s="305"/>
      <c r="J28" s="305"/>
      <c r="K28" s="305"/>
      <c r="L28" s="305">
        <f t="shared" si="1"/>
        <v>0</v>
      </c>
      <c r="M28" s="305"/>
      <c r="N28" s="305">
        <f t="shared" si="2"/>
        <v>0</v>
      </c>
      <c r="P28" s="304"/>
      <c r="Q28" s="304"/>
      <c r="R28" s="304"/>
    </row>
    <row r="29" spans="1:18" ht="20.25">
      <c r="A29" s="303"/>
      <c r="B29" s="315"/>
      <c r="C29" s="315"/>
      <c r="D29" s="312"/>
      <c r="E29" s="332"/>
      <c r="F29" s="332"/>
      <c r="G29" s="316"/>
      <c r="H29" s="305">
        <f t="shared" si="0"/>
        <v>0</v>
      </c>
      <c r="I29" s="313"/>
      <c r="J29" s="313"/>
      <c r="K29" s="305"/>
      <c r="L29" s="305">
        <f t="shared" si="1"/>
        <v>0</v>
      </c>
      <c r="M29" s="305"/>
      <c r="N29" s="305">
        <f t="shared" si="2"/>
        <v>0</v>
      </c>
      <c r="P29" s="304"/>
      <c r="Q29" s="304"/>
      <c r="R29" s="304"/>
    </row>
    <row r="30" spans="1:18" ht="20.25">
      <c r="A30" s="303"/>
      <c r="B30" s="303"/>
      <c r="C30" s="303"/>
      <c r="D30" s="330"/>
      <c r="E30" s="331"/>
      <c r="F30" s="331"/>
      <c r="G30" s="305"/>
      <c r="H30" s="305">
        <f t="shared" si="0"/>
        <v>0</v>
      </c>
      <c r="I30" s="308"/>
      <c r="J30" s="308"/>
      <c r="K30" s="308"/>
      <c r="L30" s="305">
        <f t="shared" si="1"/>
        <v>0</v>
      </c>
      <c r="M30" s="305"/>
      <c r="N30" s="305">
        <f t="shared" si="2"/>
        <v>0</v>
      </c>
      <c r="P30" s="304"/>
      <c r="Q30" s="304"/>
      <c r="R30" s="304"/>
    </row>
    <row r="31" spans="1:18" ht="20.25">
      <c r="A31" s="303"/>
      <c r="B31" s="303"/>
      <c r="C31" s="303"/>
      <c r="D31" s="330"/>
      <c r="E31" s="331"/>
      <c r="F31" s="331"/>
      <c r="G31" s="305"/>
      <c r="H31" s="305">
        <f t="shared" si="0"/>
        <v>0</v>
      </c>
      <c r="I31" s="305"/>
      <c r="J31" s="305"/>
      <c r="K31" s="305"/>
      <c r="L31" s="305">
        <f t="shared" si="1"/>
        <v>0</v>
      </c>
      <c r="M31" s="305"/>
      <c r="N31" s="305">
        <f t="shared" si="2"/>
        <v>0</v>
      </c>
      <c r="P31" s="304"/>
      <c r="Q31" s="304"/>
      <c r="R31" s="304"/>
    </row>
    <row r="32" spans="1:18" ht="20.25">
      <c r="A32" s="303"/>
      <c r="B32" s="303"/>
      <c r="C32" s="303"/>
      <c r="D32" s="330"/>
      <c r="E32" s="331"/>
      <c r="F32" s="331"/>
      <c r="G32" s="305"/>
      <c r="H32" s="305">
        <f t="shared" si="0"/>
        <v>0</v>
      </c>
      <c r="I32" s="305"/>
      <c r="J32" s="305"/>
      <c r="K32" s="305"/>
      <c r="L32" s="305">
        <f t="shared" si="1"/>
        <v>0</v>
      </c>
      <c r="M32" s="305"/>
      <c r="N32" s="305">
        <f t="shared" si="2"/>
        <v>0</v>
      </c>
      <c r="P32" s="304"/>
      <c r="Q32" s="304"/>
      <c r="R32" s="304"/>
    </row>
    <row r="33" spans="1:18" ht="20.25">
      <c r="A33" s="303"/>
      <c r="B33" s="303"/>
      <c r="C33" s="303"/>
      <c r="D33" s="330"/>
      <c r="E33" s="331"/>
      <c r="F33" s="331"/>
      <c r="G33" s="305"/>
      <c r="H33" s="305">
        <f t="shared" si="0"/>
        <v>0</v>
      </c>
      <c r="I33" s="305"/>
      <c r="J33" s="305"/>
      <c r="K33" s="305"/>
      <c r="L33" s="305">
        <f t="shared" si="1"/>
        <v>0</v>
      </c>
      <c r="M33" s="305"/>
      <c r="N33" s="305">
        <f t="shared" si="2"/>
        <v>0</v>
      </c>
      <c r="P33" s="304"/>
      <c r="Q33" s="304"/>
      <c r="R33" s="304"/>
    </row>
    <row r="34" spans="1:18" ht="20.25">
      <c r="A34" s="303"/>
      <c r="B34" s="303"/>
      <c r="C34" s="303"/>
      <c r="D34" s="330"/>
      <c r="E34" s="331"/>
      <c r="F34" s="331"/>
      <c r="G34" s="305"/>
      <c r="H34" s="305">
        <f t="shared" si="0"/>
        <v>0</v>
      </c>
      <c r="I34" s="305"/>
      <c r="J34" s="305"/>
      <c r="K34" s="305"/>
      <c r="L34" s="305">
        <f t="shared" si="1"/>
        <v>0</v>
      </c>
      <c r="M34" s="305"/>
      <c r="N34" s="305">
        <f t="shared" si="2"/>
        <v>0</v>
      </c>
      <c r="P34" s="304"/>
      <c r="Q34" s="304"/>
      <c r="R34" s="304"/>
    </row>
    <row r="35" spans="1:18" ht="20.25">
      <c r="A35" s="303"/>
      <c r="B35" s="303"/>
      <c r="C35" s="303"/>
      <c r="D35" s="330"/>
      <c r="E35" s="331"/>
      <c r="F35" s="331"/>
      <c r="G35" s="305"/>
      <c r="H35" s="305">
        <f t="shared" si="0"/>
        <v>0</v>
      </c>
      <c r="I35" s="305"/>
      <c r="J35" s="305"/>
      <c r="K35" s="305"/>
      <c r="L35" s="305">
        <f t="shared" si="1"/>
        <v>0</v>
      </c>
      <c r="M35" s="305"/>
      <c r="N35" s="305">
        <f t="shared" si="2"/>
        <v>0</v>
      </c>
      <c r="P35" s="304"/>
      <c r="Q35" s="304"/>
      <c r="R35" s="304"/>
    </row>
    <row r="36" spans="1:18" ht="20.25">
      <c r="A36" s="303"/>
      <c r="B36" s="303"/>
      <c r="C36" s="303"/>
      <c r="D36" s="330"/>
      <c r="E36" s="331"/>
      <c r="F36" s="331"/>
      <c r="G36" s="305"/>
      <c r="H36" s="305">
        <f aca="true" t="shared" si="3" ref="H36:H55">SUM(I36:K36)</f>
        <v>0</v>
      </c>
      <c r="I36" s="305"/>
      <c r="J36" s="305"/>
      <c r="K36" s="305"/>
      <c r="L36" s="305">
        <f aca="true" t="shared" si="4" ref="L36:L55">SUM(G36-H36)</f>
        <v>0</v>
      </c>
      <c r="M36" s="305"/>
      <c r="N36" s="305">
        <f aca="true" t="shared" si="5" ref="N36:N55">SUM(G36-H36+M36)</f>
        <v>0</v>
      </c>
      <c r="P36" s="304"/>
      <c r="Q36" s="304"/>
      <c r="R36" s="304"/>
    </row>
    <row r="37" spans="1:18" ht="20.25">
      <c r="A37" s="303"/>
      <c r="B37" s="303"/>
      <c r="C37" s="303"/>
      <c r="D37" s="330"/>
      <c r="E37" s="331"/>
      <c r="F37" s="331"/>
      <c r="G37" s="305"/>
      <c r="H37" s="305">
        <f t="shared" si="3"/>
        <v>0</v>
      </c>
      <c r="I37" s="305"/>
      <c r="J37" s="305"/>
      <c r="K37" s="305"/>
      <c r="L37" s="305">
        <f t="shared" si="4"/>
        <v>0</v>
      </c>
      <c r="M37" s="305"/>
      <c r="N37" s="305">
        <f t="shared" si="5"/>
        <v>0</v>
      </c>
      <c r="P37" s="304"/>
      <c r="Q37" s="304"/>
      <c r="R37" s="304"/>
    </row>
    <row r="38" spans="1:18" ht="20.25">
      <c r="A38" s="303"/>
      <c r="B38" s="303"/>
      <c r="C38" s="303"/>
      <c r="D38" s="330"/>
      <c r="E38" s="331"/>
      <c r="F38" s="331"/>
      <c r="G38" s="305"/>
      <c r="H38" s="305">
        <f t="shared" si="3"/>
        <v>0</v>
      </c>
      <c r="I38" s="305"/>
      <c r="J38" s="305"/>
      <c r="K38" s="305"/>
      <c r="L38" s="305">
        <f t="shared" si="4"/>
        <v>0</v>
      </c>
      <c r="M38" s="305"/>
      <c r="N38" s="305">
        <f t="shared" si="5"/>
        <v>0</v>
      </c>
      <c r="P38" s="304"/>
      <c r="Q38" s="304"/>
      <c r="R38" s="304"/>
    </row>
    <row r="39" spans="1:18" ht="20.25">
      <c r="A39" s="303"/>
      <c r="B39" s="303"/>
      <c r="C39" s="303"/>
      <c r="D39" s="330"/>
      <c r="E39" s="331"/>
      <c r="F39" s="331"/>
      <c r="G39" s="305"/>
      <c r="H39" s="305">
        <f t="shared" si="3"/>
        <v>0</v>
      </c>
      <c r="I39" s="305"/>
      <c r="J39" s="305"/>
      <c r="K39" s="305"/>
      <c r="L39" s="305">
        <f t="shared" si="4"/>
        <v>0</v>
      </c>
      <c r="M39" s="305"/>
      <c r="N39" s="305">
        <f t="shared" si="5"/>
        <v>0</v>
      </c>
      <c r="P39" s="304"/>
      <c r="Q39" s="304"/>
      <c r="R39" s="304"/>
    </row>
    <row r="40" spans="1:18" ht="20.25">
      <c r="A40" s="303"/>
      <c r="B40" s="303"/>
      <c r="C40" s="303"/>
      <c r="D40" s="330"/>
      <c r="E40" s="331"/>
      <c r="F40" s="331"/>
      <c r="G40" s="305"/>
      <c r="H40" s="305">
        <f t="shared" si="3"/>
        <v>0</v>
      </c>
      <c r="I40" s="305"/>
      <c r="J40" s="305"/>
      <c r="K40" s="305"/>
      <c r="L40" s="305">
        <f t="shared" si="4"/>
        <v>0</v>
      </c>
      <c r="M40" s="305"/>
      <c r="N40" s="305">
        <f t="shared" si="5"/>
        <v>0</v>
      </c>
      <c r="P40" s="304"/>
      <c r="Q40" s="304"/>
      <c r="R40" s="304"/>
    </row>
    <row r="41" spans="1:18" ht="20.25">
      <c r="A41" s="303"/>
      <c r="B41" s="303"/>
      <c r="C41" s="303"/>
      <c r="D41" s="330"/>
      <c r="E41" s="331"/>
      <c r="F41" s="331"/>
      <c r="G41" s="305"/>
      <c r="H41" s="305">
        <f t="shared" si="3"/>
        <v>0</v>
      </c>
      <c r="I41" s="305"/>
      <c r="J41" s="305"/>
      <c r="K41" s="305"/>
      <c r="L41" s="305">
        <f t="shared" si="4"/>
        <v>0</v>
      </c>
      <c r="M41" s="305"/>
      <c r="N41" s="305">
        <f t="shared" si="5"/>
        <v>0</v>
      </c>
      <c r="P41" s="304"/>
      <c r="Q41" s="304"/>
      <c r="R41" s="304"/>
    </row>
    <row r="42" spans="1:18" ht="20.25">
      <c r="A42" s="303"/>
      <c r="B42" s="303"/>
      <c r="C42" s="303"/>
      <c r="D42" s="330"/>
      <c r="E42" s="331"/>
      <c r="F42" s="331"/>
      <c r="G42" s="305"/>
      <c r="H42" s="305">
        <f t="shared" si="3"/>
        <v>0</v>
      </c>
      <c r="I42" s="305"/>
      <c r="J42" s="305"/>
      <c r="K42" s="305"/>
      <c r="L42" s="305">
        <f t="shared" si="4"/>
        <v>0</v>
      </c>
      <c r="M42" s="305"/>
      <c r="N42" s="305">
        <f t="shared" si="5"/>
        <v>0</v>
      </c>
      <c r="P42" s="304"/>
      <c r="Q42" s="304"/>
      <c r="R42" s="304"/>
    </row>
    <row r="43" spans="1:18" ht="20.25">
      <c r="A43" s="303"/>
      <c r="B43" s="303"/>
      <c r="C43" s="303"/>
      <c r="D43" s="330"/>
      <c r="E43" s="331"/>
      <c r="F43" s="331"/>
      <c r="G43" s="305"/>
      <c r="H43" s="305">
        <f t="shared" si="3"/>
        <v>0</v>
      </c>
      <c r="I43" s="305"/>
      <c r="J43" s="305"/>
      <c r="K43" s="305"/>
      <c r="L43" s="305">
        <f t="shared" si="4"/>
        <v>0</v>
      </c>
      <c r="M43" s="305"/>
      <c r="N43" s="305">
        <f t="shared" si="5"/>
        <v>0</v>
      </c>
      <c r="P43" s="304"/>
      <c r="Q43" s="304"/>
      <c r="R43" s="304"/>
    </row>
    <row r="44" spans="1:18" ht="20.25">
      <c r="A44" s="303"/>
      <c r="B44" s="303"/>
      <c r="C44" s="303"/>
      <c r="D44" s="330"/>
      <c r="E44" s="331"/>
      <c r="F44" s="331"/>
      <c r="G44" s="305"/>
      <c r="H44" s="305">
        <f t="shared" si="3"/>
        <v>0</v>
      </c>
      <c r="I44" s="305"/>
      <c r="J44" s="305"/>
      <c r="K44" s="305"/>
      <c r="L44" s="305">
        <f t="shared" si="4"/>
        <v>0</v>
      </c>
      <c r="M44" s="305"/>
      <c r="N44" s="305">
        <f t="shared" si="5"/>
        <v>0</v>
      </c>
      <c r="P44" s="304"/>
      <c r="Q44" s="304"/>
      <c r="R44" s="304"/>
    </row>
    <row r="45" spans="1:18" ht="20.25">
      <c r="A45" s="303"/>
      <c r="B45" s="303"/>
      <c r="C45" s="303"/>
      <c r="D45" s="330"/>
      <c r="E45" s="331"/>
      <c r="F45" s="331"/>
      <c r="G45" s="305"/>
      <c r="H45" s="305">
        <f t="shared" si="3"/>
        <v>0</v>
      </c>
      <c r="I45" s="305"/>
      <c r="J45" s="305"/>
      <c r="K45" s="305"/>
      <c r="L45" s="305">
        <f t="shared" si="4"/>
        <v>0</v>
      </c>
      <c r="M45" s="305"/>
      <c r="N45" s="305">
        <f t="shared" si="5"/>
        <v>0</v>
      </c>
      <c r="P45" s="304"/>
      <c r="Q45" s="304"/>
      <c r="R45" s="304"/>
    </row>
    <row r="46" spans="1:18" ht="20.25">
      <c r="A46" s="303"/>
      <c r="B46" s="303"/>
      <c r="C46" s="303"/>
      <c r="D46" s="330"/>
      <c r="E46" s="331"/>
      <c r="F46" s="331"/>
      <c r="G46" s="305"/>
      <c r="H46" s="305">
        <f t="shared" si="3"/>
        <v>0</v>
      </c>
      <c r="I46" s="305"/>
      <c r="J46" s="305"/>
      <c r="K46" s="305"/>
      <c r="L46" s="305">
        <f t="shared" si="4"/>
        <v>0</v>
      </c>
      <c r="M46" s="305"/>
      <c r="N46" s="305">
        <f t="shared" si="5"/>
        <v>0</v>
      </c>
      <c r="P46" s="304"/>
      <c r="Q46" s="304"/>
      <c r="R46" s="304"/>
    </row>
    <row r="47" spans="1:18" ht="20.25">
      <c r="A47" s="303"/>
      <c r="B47" s="303"/>
      <c r="C47" s="303"/>
      <c r="D47" s="330"/>
      <c r="E47" s="331"/>
      <c r="F47" s="331"/>
      <c r="G47" s="305"/>
      <c r="H47" s="305">
        <f t="shared" si="3"/>
        <v>0</v>
      </c>
      <c r="I47" s="305"/>
      <c r="J47" s="305"/>
      <c r="K47" s="305"/>
      <c r="L47" s="305">
        <f t="shared" si="4"/>
        <v>0</v>
      </c>
      <c r="M47" s="305"/>
      <c r="N47" s="305">
        <f t="shared" si="5"/>
        <v>0</v>
      </c>
      <c r="P47" s="304"/>
      <c r="Q47" s="304"/>
      <c r="R47" s="304"/>
    </row>
    <row r="48" spans="1:18" ht="20.25">
      <c r="A48" s="303"/>
      <c r="B48" s="303"/>
      <c r="C48" s="303"/>
      <c r="D48" s="330"/>
      <c r="E48" s="331"/>
      <c r="F48" s="331"/>
      <c r="G48" s="305"/>
      <c r="H48" s="305">
        <f t="shared" si="3"/>
        <v>0</v>
      </c>
      <c r="I48" s="305"/>
      <c r="J48" s="305"/>
      <c r="K48" s="305"/>
      <c r="L48" s="305">
        <f t="shared" si="4"/>
        <v>0</v>
      </c>
      <c r="M48" s="305"/>
      <c r="N48" s="305">
        <f t="shared" si="5"/>
        <v>0</v>
      </c>
      <c r="P48" s="304"/>
      <c r="Q48" s="304"/>
      <c r="R48" s="304"/>
    </row>
    <row r="49" spans="1:18" ht="20.25">
      <c r="A49" s="303"/>
      <c r="B49" s="303"/>
      <c r="C49" s="303"/>
      <c r="D49" s="330"/>
      <c r="E49" s="331"/>
      <c r="F49" s="331"/>
      <c r="G49" s="305"/>
      <c r="H49" s="305">
        <f t="shared" si="3"/>
        <v>0</v>
      </c>
      <c r="I49" s="305"/>
      <c r="J49" s="305"/>
      <c r="K49" s="305"/>
      <c r="L49" s="305">
        <f t="shared" si="4"/>
        <v>0</v>
      </c>
      <c r="M49" s="305"/>
      <c r="N49" s="305">
        <f t="shared" si="5"/>
        <v>0</v>
      </c>
      <c r="P49" s="304"/>
      <c r="Q49" s="304"/>
      <c r="R49" s="304"/>
    </row>
    <row r="50" spans="1:18" ht="20.25">
      <c r="A50" s="303"/>
      <c r="B50" s="303"/>
      <c r="C50" s="303"/>
      <c r="D50" s="330"/>
      <c r="E50" s="331"/>
      <c r="F50" s="331"/>
      <c r="G50" s="305"/>
      <c r="H50" s="305">
        <f t="shared" si="3"/>
        <v>0</v>
      </c>
      <c r="I50" s="305"/>
      <c r="J50" s="305"/>
      <c r="K50" s="305"/>
      <c r="L50" s="305">
        <f t="shared" si="4"/>
        <v>0</v>
      </c>
      <c r="M50" s="305"/>
      <c r="N50" s="305">
        <f t="shared" si="5"/>
        <v>0</v>
      </c>
      <c r="P50" s="304"/>
      <c r="Q50" s="304"/>
      <c r="R50" s="304"/>
    </row>
    <row r="51" spans="1:18" ht="20.25">
      <c r="A51" s="303"/>
      <c r="B51" s="303"/>
      <c r="C51" s="303"/>
      <c r="D51" s="330"/>
      <c r="E51" s="331"/>
      <c r="F51" s="331"/>
      <c r="G51" s="305"/>
      <c r="H51" s="305">
        <f t="shared" si="3"/>
        <v>0</v>
      </c>
      <c r="I51" s="305"/>
      <c r="J51" s="305"/>
      <c r="K51" s="305"/>
      <c r="L51" s="305">
        <f t="shared" si="4"/>
        <v>0</v>
      </c>
      <c r="M51" s="305"/>
      <c r="N51" s="305">
        <f t="shared" si="5"/>
        <v>0</v>
      </c>
      <c r="P51" s="304"/>
      <c r="Q51" s="304"/>
      <c r="R51" s="304"/>
    </row>
    <row r="52" spans="1:18" ht="20.25">
      <c r="A52" s="303"/>
      <c r="B52" s="303"/>
      <c r="C52" s="303"/>
      <c r="D52" s="330"/>
      <c r="E52" s="331"/>
      <c r="F52" s="331"/>
      <c r="G52" s="305"/>
      <c r="H52" s="305">
        <f t="shared" si="3"/>
        <v>0</v>
      </c>
      <c r="I52" s="305"/>
      <c r="J52" s="305"/>
      <c r="K52" s="305"/>
      <c r="L52" s="305">
        <f t="shared" si="4"/>
        <v>0</v>
      </c>
      <c r="M52" s="305"/>
      <c r="N52" s="305">
        <f t="shared" si="5"/>
        <v>0</v>
      </c>
      <c r="P52" s="304"/>
      <c r="Q52" s="304"/>
      <c r="R52" s="304"/>
    </row>
    <row r="53" spans="1:18" ht="20.25">
      <c r="A53" s="303"/>
      <c r="B53" s="303"/>
      <c r="C53" s="303"/>
      <c r="D53" s="330"/>
      <c r="E53" s="331"/>
      <c r="F53" s="331"/>
      <c r="G53" s="305"/>
      <c r="H53" s="305">
        <f t="shared" si="3"/>
        <v>0</v>
      </c>
      <c r="I53" s="305"/>
      <c r="J53" s="305"/>
      <c r="K53" s="305"/>
      <c r="L53" s="305">
        <f t="shared" si="4"/>
        <v>0</v>
      </c>
      <c r="M53" s="305"/>
      <c r="N53" s="305">
        <f t="shared" si="5"/>
        <v>0</v>
      </c>
      <c r="P53" s="304"/>
      <c r="Q53" s="304"/>
      <c r="R53" s="304"/>
    </row>
    <row r="54" spans="1:18" ht="20.25">
      <c r="A54" s="303"/>
      <c r="B54" s="303"/>
      <c r="C54" s="303"/>
      <c r="D54" s="330"/>
      <c r="E54" s="331"/>
      <c r="F54" s="331"/>
      <c r="G54" s="305"/>
      <c r="H54" s="305">
        <f t="shared" si="3"/>
        <v>0</v>
      </c>
      <c r="I54" s="305"/>
      <c r="J54" s="305"/>
      <c r="K54" s="305"/>
      <c r="L54" s="305">
        <f t="shared" si="4"/>
        <v>0</v>
      </c>
      <c r="M54" s="305"/>
      <c r="N54" s="305">
        <f t="shared" si="5"/>
        <v>0</v>
      </c>
      <c r="P54" s="304"/>
      <c r="Q54" s="304"/>
      <c r="R54" s="304"/>
    </row>
    <row r="55" spans="1:18" ht="20.25">
      <c r="A55" s="317"/>
      <c r="B55" s="317"/>
      <c r="C55" s="317"/>
      <c r="D55" s="333"/>
      <c r="E55" s="334"/>
      <c r="F55" s="334"/>
      <c r="G55" s="319"/>
      <c r="H55" s="319">
        <f t="shared" si="3"/>
        <v>0</v>
      </c>
      <c r="I55" s="319"/>
      <c r="J55" s="319"/>
      <c r="K55" s="319"/>
      <c r="L55" s="319">
        <f t="shared" si="4"/>
        <v>0</v>
      </c>
      <c r="M55" s="319"/>
      <c r="N55" s="319">
        <f t="shared" si="5"/>
        <v>0</v>
      </c>
      <c r="P55" s="318"/>
      <c r="Q55" s="318"/>
      <c r="R55" s="318"/>
    </row>
    <row r="56" spans="12:14" ht="21" thickBot="1">
      <c r="L56" s="337">
        <f>SUM(L4:L55)</f>
        <v>0</v>
      </c>
      <c r="M56" s="337">
        <f>SUM(M4:M55)</f>
        <v>0</v>
      </c>
      <c r="N56" s="337">
        <f>SUM(N4:N55)</f>
        <v>0</v>
      </c>
    </row>
    <row r="57" ht="21" thickTop="1"/>
  </sheetData>
  <sheetProtection/>
  <mergeCells count="12">
    <mergeCell ref="N2:N3"/>
    <mergeCell ref="G2:G3"/>
    <mergeCell ref="H2:H3"/>
    <mergeCell ref="I2:K2"/>
    <mergeCell ref="L2:L3"/>
    <mergeCell ref="M2:M3"/>
    <mergeCell ref="A2:A3"/>
    <mergeCell ref="B2:B3"/>
    <mergeCell ref="D2:D3"/>
    <mergeCell ref="E2:E3"/>
    <mergeCell ref="C2:C3"/>
    <mergeCell ref="F2:F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L56"/>
  <sheetViews>
    <sheetView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B9" sqref="B9"/>
    </sheetView>
  </sheetViews>
  <sheetFormatPr defaultColWidth="9.140625" defaultRowHeight="12.75"/>
  <cols>
    <col min="1" max="1" width="10.57421875" style="321" customWidth="1"/>
    <col min="2" max="2" width="20.28125" style="302" customWidth="1"/>
    <col min="3" max="3" width="30.421875" style="321" customWidth="1"/>
    <col min="4" max="4" width="16.140625" style="322" customWidth="1"/>
    <col min="5" max="5" width="10.421875" style="302" customWidth="1"/>
    <col min="6" max="6" width="9.7109375" style="302" customWidth="1"/>
    <col min="7" max="7" width="11.28125" style="302" customWidth="1"/>
    <col min="8" max="8" width="14.140625" style="322" customWidth="1"/>
    <col min="9" max="9" width="10.7109375" style="302" customWidth="1"/>
    <col min="10" max="10" width="11.140625" style="322" customWidth="1"/>
    <col min="11" max="11" width="12.57421875" style="302" customWidth="1"/>
    <col min="12" max="16384" width="9.140625" style="302" customWidth="1"/>
  </cols>
  <sheetData>
    <row r="1" spans="1:10" s="295" customFormat="1" ht="21">
      <c r="A1" s="294" t="s">
        <v>255</v>
      </c>
      <c r="D1" s="296"/>
      <c r="H1" s="297"/>
      <c r="J1" s="297"/>
    </row>
    <row r="2" spans="1:11" s="295" customFormat="1" ht="21">
      <c r="A2" s="525" t="s">
        <v>256</v>
      </c>
      <c r="B2" s="525" t="s">
        <v>257</v>
      </c>
      <c r="C2" s="525" t="s">
        <v>258</v>
      </c>
      <c r="D2" s="534" t="s">
        <v>182</v>
      </c>
      <c r="E2" s="525" t="s">
        <v>259</v>
      </c>
      <c r="F2" s="525" t="s">
        <v>260</v>
      </c>
      <c r="G2" s="525" t="s">
        <v>261</v>
      </c>
      <c r="H2" s="525"/>
      <c r="I2" s="525"/>
      <c r="J2" s="525"/>
      <c r="K2" s="526" t="s">
        <v>4</v>
      </c>
    </row>
    <row r="3" spans="1:11" s="295" customFormat="1" ht="21">
      <c r="A3" s="525"/>
      <c r="B3" s="525"/>
      <c r="C3" s="525"/>
      <c r="D3" s="534"/>
      <c r="E3" s="525"/>
      <c r="F3" s="525"/>
      <c r="G3" s="3" t="s">
        <v>0</v>
      </c>
      <c r="H3" s="2" t="s">
        <v>262</v>
      </c>
      <c r="I3" s="3" t="s">
        <v>0</v>
      </c>
      <c r="J3" s="2" t="s">
        <v>263</v>
      </c>
      <c r="K3" s="527"/>
    </row>
    <row r="4" spans="1:11" ht="20.25">
      <c r="A4" s="298"/>
      <c r="B4" s="299"/>
      <c r="C4" s="298"/>
      <c r="D4" s="300"/>
      <c r="E4" s="299"/>
      <c r="F4" s="299"/>
      <c r="G4" s="299"/>
      <c r="H4" s="300"/>
      <c r="I4" s="299"/>
      <c r="J4" s="300"/>
      <c r="K4" s="301">
        <f aca="true" t="shared" si="0" ref="K4:K35">SUM(D4-J4-H4)</f>
        <v>0</v>
      </c>
    </row>
    <row r="5" spans="1:11" ht="20.25">
      <c r="A5" s="303"/>
      <c r="B5" s="304"/>
      <c r="C5" s="303"/>
      <c r="D5" s="305"/>
      <c r="E5" s="304"/>
      <c r="F5" s="304"/>
      <c r="G5" s="304"/>
      <c r="H5" s="305"/>
      <c r="I5" s="304"/>
      <c r="J5" s="305"/>
      <c r="K5" s="306">
        <f t="shared" si="0"/>
        <v>0</v>
      </c>
    </row>
    <row r="6" spans="1:11" ht="20.25">
      <c r="A6" s="303"/>
      <c r="B6" s="304"/>
      <c r="C6" s="303"/>
      <c r="D6" s="305"/>
      <c r="E6" s="304"/>
      <c r="F6" s="304"/>
      <c r="G6" s="304"/>
      <c r="H6" s="305"/>
      <c r="I6" s="304"/>
      <c r="J6" s="305"/>
      <c r="K6" s="306">
        <f t="shared" si="0"/>
        <v>0</v>
      </c>
    </row>
    <row r="7" spans="1:11" ht="20.25">
      <c r="A7" s="303"/>
      <c r="B7" s="304"/>
      <c r="C7" s="303"/>
      <c r="D7" s="305"/>
      <c r="E7" s="304"/>
      <c r="F7" s="304"/>
      <c r="G7" s="304"/>
      <c r="H7" s="305"/>
      <c r="I7" s="304"/>
      <c r="J7" s="305"/>
      <c r="K7" s="306">
        <f t="shared" si="0"/>
        <v>0</v>
      </c>
    </row>
    <row r="8" spans="1:11" ht="20.25">
      <c r="A8" s="303"/>
      <c r="B8" s="304"/>
      <c r="C8" s="303"/>
      <c r="D8" s="305"/>
      <c r="E8" s="304"/>
      <c r="F8" s="304"/>
      <c r="G8" s="304"/>
      <c r="H8" s="305"/>
      <c r="I8" s="304"/>
      <c r="J8" s="305"/>
      <c r="K8" s="306">
        <f t="shared" si="0"/>
        <v>0</v>
      </c>
    </row>
    <row r="9" spans="1:11" ht="20.25">
      <c r="A9" s="303"/>
      <c r="B9" s="304"/>
      <c r="C9" s="303"/>
      <c r="D9" s="305"/>
      <c r="E9" s="304"/>
      <c r="F9" s="304"/>
      <c r="G9" s="304"/>
      <c r="H9" s="305"/>
      <c r="I9" s="304"/>
      <c r="J9" s="305"/>
      <c r="K9" s="306">
        <f t="shared" si="0"/>
        <v>0</v>
      </c>
    </row>
    <row r="10" spans="1:11" ht="20.25">
      <c r="A10" s="303"/>
      <c r="B10" s="304"/>
      <c r="C10" s="303"/>
      <c r="D10" s="305"/>
      <c r="E10" s="304"/>
      <c r="F10" s="304"/>
      <c r="G10" s="304"/>
      <c r="H10" s="305"/>
      <c r="I10" s="304"/>
      <c r="J10" s="305"/>
      <c r="K10" s="306">
        <f t="shared" si="0"/>
        <v>0</v>
      </c>
    </row>
    <row r="11" spans="1:11" ht="20.25">
      <c r="A11" s="303"/>
      <c r="B11" s="304"/>
      <c r="C11" s="303"/>
      <c r="D11" s="305"/>
      <c r="E11" s="304"/>
      <c r="F11" s="304"/>
      <c r="G11" s="304"/>
      <c r="H11" s="305"/>
      <c r="I11" s="304"/>
      <c r="J11" s="305"/>
      <c r="K11" s="306">
        <f t="shared" si="0"/>
        <v>0</v>
      </c>
    </row>
    <row r="12" spans="1:11" ht="20.25">
      <c r="A12" s="303"/>
      <c r="B12" s="304"/>
      <c r="C12" s="303"/>
      <c r="D12" s="305"/>
      <c r="E12" s="304"/>
      <c r="F12" s="304"/>
      <c r="G12" s="304"/>
      <c r="H12" s="305"/>
      <c r="I12" s="304"/>
      <c r="J12" s="305"/>
      <c r="K12" s="306">
        <f t="shared" si="0"/>
        <v>0</v>
      </c>
    </row>
    <row r="13" spans="1:12" ht="20.25">
      <c r="A13" s="303"/>
      <c r="B13" s="304"/>
      <c r="C13" s="303"/>
      <c r="D13" s="305"/>
      <c r="E13" s="304"/>
      <c r="F13" s="304"/>
      <c r="G13" s="307"/>
      <c r="H13" s="308"/>
      <c r="I13" s="307"/>
      <c r="J13" s="308"/>
      <c r="K13" s="309">
        <f t="shared" si="0"/>
        <v>0</v>
      </c>
      <c r="L13" s="310"/>
    </row>
    <row r="14" spans="1:11" ht="20.25">
      <c r="A14" s="303"/>
      <c r="B14" s="304"/>
      <c r="C14" s="303"/>
      <c r="D14" s="305"/>
      <c r="E14" s="304"/>
      <c r="F14" s="304"/>
      <c r="G14" s="304"/>
      <c r="H14" s="305"/>
      <c r="I14" s="304"/>
      <c r="J14" s="305"/>
      <c r="K14" s="306">
        <f t="shared" si="0"/>
        <v>0</v>
      </c>
    </row>
    <row r="15" spans="1:11" ht="20.25">
      <c r="A15" s="303"/>
      <c r="B15" s="304"/>
      <c r="C15" s="303"/>
      <c r="D15" s="305"/>
      <c r="E15" s="304"/>
      <c r="F15" s="304"/>
      <c r="G15" s="307"/>
      <c r="H15" s="308"/>
      <c r="I15" s="307"/>
      <c r="J15" s="308"/>
      <c r="K15" s="309">
        <f t="shared" si="0"/>
        <v>0</v>
      </c>
    </row>
    <row r="16" spans="1:11" ht="20.25">
      <c r="A16" s="303"/>
      <c r="B16" s="304"/>
      <c r="C16" s="303"/>
      <c r="D16" s="305"/>
      <c r="E16" s="304"/>
      <c r="F16" s="304"/>
      <c r="G16" s="304"/>
      <c r="H16" s="305"/>
      <c r="I16" s="304"/>
      <c r="J16" s="305"/>
      <c r="K16" s="306">
        <f t="shared" si="0"/>
        <v>0</v>
      </c>
    </row>
    <row r="17" spans="1:11" ht="20.25">
      <c r="A17" s="303"/>
      <c r="B17" s="304"/>
      <c r="C17" s="303"/>
      <c r="D17" s="305"/>
      <c r="E17" s="304"/>
      <c r="F17" s="304"/>
      <c r="G17" s="307"/>
      <c r="H17" s="308"/>
      <c r="I17" s="307"/>
      <c r="J17" s="308"/>
      <c r="K17" s="309">
        <f t="shared" si="0"/>
        <v>0</v>
      </c>
    </row>
    <row r="18" spans="1:11" ht="20.25">
      <c r="A18" s="303"/>
      <c r="B18" s="304"/>
      <c r="C18" s="303"/>
      <c r="D18" s="305"/>
      <c r="E18" s="304"/>
      <c r="F18" s="304"/>
      <c r="G18" s="304"/>
      <c r="H18" s="305"/>
      <c r="I18" s="304"/>
      <c r="J18" s="305"/>
      <c r="K18" s="306">
        <f t="shared" si="0"/>
        <v>0</v>
      </c>
    </row>
    <row r="19" spans="1:11" ht="20.25">
      <c r="A19" s="303"/>
      <c r="B19" s="304"/>
      <c r="C19" s="303"/>
      <c r="D19" s="305"/>
      <c r="E19" s="304"/>
      <c r="F19" s="304"/>
      <c r="G19" s="304"/>
      <c r="H19" s="305"/>
      <c r="I19" s="304"/>
      <c r="J19" s="305"/>
      <c r="K19" s="306">
        <f t="shared" si="0"/>
        <v>0</v>
      </c>
    </row>
    <row r="20" spans="1:11" ht="20.25">
      <c r="A20" s="303"/>
      <c r="B20" s="304"/>
      <c r="C20" s="303"/>
      <c r="D20" s="305"/>
      <c r="E20" s="304"/>
      <c r="F20" s="304"/>
      <c r="G20" s="304"/>
      <c r="H20" s="305"/>
      <c r="I20" s="304"/>
      <c r="J20" s="305"/>
      <c r="K20" s="306">
        <f t="shared" si="0"/>
        <v>0</v>
      </c>
    </row>
    <row r="21" spans="1:11" ht="20.25">
      <c r="A21" s="303"/>
      <c r="B21" s="304"/>
      <c r="C21" s="303"/>
      <c r="D21" s="305"/>
      <c r="E21" s="304"/>
      <c r="F21" s="304"/>
      <c r="G21" s="304"/>
      <c r="H21" s="305"/>
      <c r="I21" s="304"/>
      <c r="J21" s="305"/>
      <c r="K21" s="306">
        <f t="shared" si="0"/>
        <v>0</v>
      </c>
    </row>
    <row r="22" spans="1:11" ht="20.25">
      <c r="A22" s="303"/>
      <c r="B22" s="304"/>
      <c r="C22" s="303"/>
      <c r="D22" s="305"/>
      <c r="E22" s="304"/>
      <c r="F22" s="304"/>
      <c r="G22" s="304"/>
      <c r="H22" s="305"/>
      <c r="I22" s="304"/>
      <c r="J22" s="305"/>
      <c r="K22" s="306">
        <f t="shared" si="0"/>
        <v>0</v>
      </c>
    </row>
    <row r="23" spans="1:11" ht="20.25">
      <c r="A23" s="303"/>
      <c r="B23" s="304"/>
      <c r="C23" s="303"/>
      <c r="D23" s="305"/>
      <c r="E23" s="304"/>
      <c r="F23" s="304"/>
      <c r="G23" s="304"/>
      <c r="H23" s="305"/>
      <c r="I23" s="304"/>
      <c r="J23" s="305"/>
      <c r="K23" s="306">
        <f t="shared" si="0"/>
        <v>0</v>
      </c>
    </row>
    <row r="24" spans="1:11" ht="20.25">
      <c r="A24" s="303"/>
      <c r="B24" s="304"/>
      <c r="C24" s="303"/>
      <c r="D24" s="305"/>
      <c r="E24" s="304"/>
      <c r="F24" s="304"/>
      <c r="G24" s="304"/>
      <c r="H24" s="305"/>
      <c r="I24" s="304"/>
      <c r="J24" s="305"/>
      <c r="K24" s="306">
        <f t="shared" si="0"/>
        <v>0</v>
      </c>
    </row>
    <row r="25" spans="1:11" ht="20.25">
      <c r="A25" s="303"/>
      <c r="B25" s="304"/>
      <c r="C25" s="303"/>
      <c r="D25" s="305"/>
      <c r="E25" s="304"/>
      <c r="F25" s="304"/>
      <c r="G25" s="304"/>
      <c r="H25" s="305"/>
      <c r="I25" s="304"/>
      <c r="J25" s="305"/>
      <c r="K25" s="306">
        <f t="shared" si="0"/>
        <v>0</v>
      </c>
    </row>
    <row r="26" spans="1:11" ht="20.25">
      <c r="A26" s="303"/>
      <c r="B26" s="311"/>
      <c r="C26" s="312"/>
      <c r="D26" s="313"/>
      <c r="E26" s="311"/>
      <c r="F26" s="311"/>
      <c r="G26" s="311"/>
      <c r="H26" s="313"/>
      <c r="I26" s="311"/>
      <c r="J26" s="313"/>
      <c r="K26" s="314">
        <f t="shared" si="0"/>
        <v>0</v>
      </c>
    </row>
    <row r="27" spans="1:11" ht="20.25">
      <c r="A27" s="303"/>
      <c r="B27" s="315"/>
      <c r="C27" s="312"/>
      <c r="D27" s="316"/>
      <c r="E27" s="315"/>
      <c r="F27" s="304"/>
      <c r="G27" s="304"/>
      <c r="H27" s="305"/>
      <c r="I27" s="315"/>
      <c r="J27" s="316"/>
      <c r="K27" s="316">
        <f t="shared" si="0"/>
        <v>0</v>
      </c>
    </row>
    <row r="28" spans="1:11" ht="20.25">
      <c r="A28" s="303"/>
      <c r="B28" s="304"/>
      <c r="C28" s="303"/>
      <c r="D28" s="305"/>
      <c r="E28" s="304"/>
      <c r="F28" s="304"/>
      <c r="G28" s="304"/>
      <c r="H28" s="305"/>
      <c r="I28" s="304"/>
      <c r="J28" s="305"/>
      <c r="K28" s="306">
        <f t="shared" si="0"/>
        <v>0</v>
      </c>
    </row>
    <row r="29" spans="1:11" ht="20.25">
      <c r="A29" s="303"/>
      <c r="B29" s="315"/>
      <c r="C29" s="312"/>
      <c r="D29" s="316"/>
      <c r="E29" s="315"/>
      <c r="F29" s="304"/>
      <c r="G29" s="311"/>
      <c r="H29" s="313"/>
      <c r="I29" s="304"/>
      <c r="J29" s="305"/>
      <c r="K29" s="316">
        <f t="shared" si="0"/>
        <v>0</v>
      </c>
    </row>
    <row r="30" spans="1:11" ht="20.25">
      <c r="A30" s="303"/>
      <c r="B30" s="304"/>
      <c r="C30" s="303"/>
      <c r="D30" s="305"/>
      <c r="E30" s="304"/>
      <c r="F30" s="304"/>
      <c r="G30" s="307"/>
      <c r="H30" s="308"/>
      <c r="I30" s="307"/>
      <c r="J30" s="308"/>
      <c r="K30" s="309">
        <f t="shared" si="0"/>
        <v>0</v>
      </c>
    </row>
    <row r="31" spans="1:11" ht="20.25">
      <c r="A31" s="303"/>
      <c r="B31" s="304"/>
      <c r="C31" s="303"/>
      <c r="D31" s="305"/>
      <c r="E31" s="304"/>
      <c r="F31" s="304"/>
      <c r="G31" s="304"/>
      <c r="H31" s="305"/>
      <c r="I31" s="304"/>
      <c r="J31" s="305"/>
      <c r="K31" s="306">
        <f t="shared" si="0"/>
        <v>0</v>
      </c>
    </row>
    <row r="32" spans="1:11" ht="20.25">
      <c r="A32" s="303"/>
      <c r="B32" s="304"/>
      <c r="C32" s="303"/>
      <c r="D32" s="305"/>
      <c r="E32" s="304"/>
      <c r="F32" s="304"/>
      <c r="G32" s="304"/>
      <c r="H32" s="305"/>
      <c r="I32" s="304"/>
      <c r="J32" s="305"/>
      <c r="K32" s="306">
        <f t="shared" si="0"/>
        <v>0</v>
      </c>
    </row>
    <row r="33" spans="1:11" ht="20.25">
      <c r="A33" s="303"/>
      <c r="B33" s="304"/>
      <c r="C33" s="303"/>
      <c r="D33" s="305"/>
      <c r="E33" s="304"/>
      <c r="F33" s="304"/>
      <c r="G33" s="304"/>
      <c r="H33" s="305"/>
      <c r="I33" s="304"/>
      <c r="J33" s="305"/>
      <c r="K33" s="306">
        <f t="shared" si="0"/>
        <v>0</v>
      </c>
    </row>
    <row r="34" spans="1:11" ht="20.25">
      <c r="A34" s="303"/>
      <c r="B34" s="304"/>
      <c r="C34" s="303"/>
      <c r="D34" s="305"/>
      <c r="E34" s="304"/>
      <c r="F34" s="304"/>
      <c r="G34" s="304"/>
      <c r="H34" s="305"/>
      <c r="I34" s="304"/>
      <c r="J34" s="305"/>
      <c r="K34" s="306">
        <f t="shared" si="0"/>
        <v>0</v>
      </c>
    </row>
    <row r="35" spans="1:11" ht="20.25">
      <c r="A35" s="303"/>
      <c r="B35" s="304"/>
      <c r="C35" s="303"/>
      <c r="D35" s="305"/>
      <c r="E35" s="304"/>
      <c r="F35" s="304"/>
      <c r="G35" s="304"/>
      <c r="H35" s="305"/>
      <c r="I35" s="304"/>
      <c r="J35" s="305"/>
      <c r="K35" s="306">
        <f t="shared" si="0"/>
        <v>0</v>
      </c>
    </row>
    <row r="36" spans="1:11" ht="20.25">
      <c r="A36" s="303"/>
      <c r="B36" s="304"/>
      <c r="C36" s="303"/>
      <c r="D36" s="305"/>
      <c r="E36" s="304"/>
      <c r="F36" s="304"/>
      <c r="G36" s="304"/>
      <c r="H36" s="305"/>
      <c r="I36" s="304"/>
      <c r="J36" s="305"/>
      <c r="K36" s="306">
        <f aca="true" t="shared" si="1" ref="K36:K55">SUM(D36-J36-H36)</f>
        <v>0</v>
      </c>
    </row>
    <row r="37" spans="1:11" ht="20.25">
      <c r="A37" s="303"/>
      <c r="B37" s="304"/>
      <c r="C37" s="303"/>
      <c r="D37" s="305"/>
      <c r="E37" s="304"/>
      <c r="F37" s="304"/>
      <c r="G37" s="304"/>
      <c r="H37" s="305"/>
      <c r="I37" s="304"/>
      <c r="J37" s="305"/>
      <c r="K37" s="306">
        <f t="shared" si="1"/>
        <v>0</v>
      </c>
    </row>
    <row r="38" spans="1:11" ht="20.25">
      <c r="A38" s="303"/>
      <c r="B38" s="304"/>
      <c r="C38" s="303"/>
      <c r="D38" s="305"/>
      <c r="E38" s="304"/>
      <c r="F38" s="304"/>
      <c r="G38" s="304"/>
      <c r="H38" s="305"/>
      <c r="I38" s="304"/>
      <c r="J38" s="305"/>
      <c r="K38" s="306">
        <f t="shared" si="1"/>
        <v>0</v>
      </c>
    </row>
    <row r="39" spans="1:11" ht="20.25">
      <c r="A39" s="303"/>
      <c r="B39" s="304"/>
      <c r="C39" s="303"/>
      <c r="D39" s="305"/>
      <c r="E39" s="304"/>
      <c r="F39" s="304"/>
      <c r="G39" s="304"/>
      <c r="H39" s="305"/>
      <c r="I39" s="304"/>
      <c r="J39" s="305"/>
      <c r="K39" s="306">
        <f t="shared" si="1"/>
        <v>0</v>
      </c>
    </row>
    <row r="40" spans="1:11" ht="20.25">
      <c r="A40" s="303"/>
      <c r="B40" s="304"/>
      <c r="C40" s="303"/>
      <c r="D40" s="305"/>
      <c r="E40" s="304"/>
      <c r="F40" s="304"/>
      <c r="G40" s="304"/>
      <c r="H40" s="305"/>
      <c r="I40" s="304"/>
      <c r="J40" s="305"/>
      <c r="K40" s="306">
        <f t="shared" si="1"/>
        <v>0</v>
      </c>
    </row>
    <row r="41" spans="1:11" ht="20.25">
      <c r="A41" s="303"/>
      <c r="B41" s="304"/>
      <c r="C41" s="303"/>
      <c r="D41" s="305"/>
      <c r="E41" s="304"/>
      <c r="F41" s="304"/>
      <c r="G41" s="304"/>
      <c r="H41" s="305"/>
      <c r="I41" s="304"/>
      <c r="J41" s="305"/>
      <c r="K41" s="306">
        <f t="shared" si="1"/>
        <v>0</v>
      </c>
    </row>
    <row r="42" spans="1:11" ht="20.25">
      <c r="A42" s="303"/>
      <c r="B42" s="304"/>
      <c r="C42" s="303"/>
      <c r="D42" s="305"/>
      <c r="E42" s="304"/>
      <c r="F42" s="304"/>
      <c r="G42" s="304"/>
      <c r="H42" s="305"/>
      <c r="I42" s="304"/>
      <c r="J42" s="305"/>
      <c r="K42" s="306">
        <f t="shared" si="1"/>
        <v>0</v>
      </c>
    </row>
    <row r="43" spans="1:11" ht="20.25">
      <c r="A43" s="303"/>
      <c r="B43" s="304"/>
      <c r="C43" s="303"/>
      <c r="D43" s="305"/>
      <c r="E43" s="304"/>
      <c r="F43" s="304"/>
      <c r="G43" s="304"/>
      <c r="H43" s="305"/>
      <c r="I43" s="304"/>
      <c r="J43" s="305"/>
      <c r="K43" s="306">
        <f t="shared" si="1"/>
        <v>0</v>
      </c>
    </row>
    <row r="44" spans="1:11" ht="20.25">
      <c r="A44" s="303"/>
      <c r="B44" s="304"/>
      <c r="C44" s="303"/>
      <c r="D44" s="305"/>
      <c r="E44" s="304"/>
      <c r="F44" s="304"/>
      <c r="G44" s="304"/>
      <c r="H44" s="305"/>
      <c r="I44" s="304"/>
      <c r="J44" s="305"/>
      <c r="K44" s="306">
        <f t="shared" si="1"/>
        <v>0</v>
      </c>
    </row>
    <row r="45" spans="1:11" ht="20.25">
      <c r="A45" s="303"/>
      <c r="B45" s="304"/>
      <c r="C45" s="303"/>
      <c r="D45" s="305"/>
      <c r="E45" s="304"/>
      <c r="F45" s="304"/>
      <c r="G45" s="304"/>
      <c r="H45" s="305"/>
      <c r="I45" s="304"/>
      <c r="J45" s="305"/>
      <c r="K45" s="306">
        <f t="shared" si="1"/>
        <v>0</v>
      </c>
    </row>
    <row r="46" spans="1:11" ht="20.25">
      <c r="A46" s="303"/>
      <c r="B46" s="304"/>
      <c r="C46" s="303"/>
      <c r="D46" s="305"/>
      <c r="E46" s="304"/>
      <c r="F46" s="304"/>
      <c r="G46" s="304"/>
      <c r="H46" s="305"/>
      <c r="I46" s="304"/>
      <c r="J46" s="305"/>
      <c r="K46" s="306">
        <f t="shared" si="1"/>
        <v>0</v>
      </c>
    </row>
    <row r="47" spans="1:11" ht="20.25">
      <c r="A47" s="303"/>
      <c r="B47" s="304"/>
      <c r="C47" s="303"/>
      <c r="D47" s="305"/>
      <c r="E47" s="304"/>
      <c r="F47" s="304"/>
      <c r="G47" s="304"/>
      <c r="H47" s="305"/>
      <c r="I47" s="304"/>
      <c r="J47" s="305"/>
      <c r="K47" s="306">
        <f t="shared" si="1"/>
        <v>0</v>
      </c>
    </row>
    <row r="48" spans="1:11" ht="20.25">
      <c r="A48" s="303"/>
      <c r="B48" s="304"/>
      <c r="C48" s="303"/>
      <c r="D48" s="305"/>
      <c r="E48" s="304"/>
      <c r="F48" s="304"/>
      <c r="G48" s="304"/>
      <c r="H48" s="305"/>
      <c r="I48" s="304"/>
      <c r="J48" s="305"/>
      <c r="K48" s="306">
        <f t="shared" si="1"/>
        <v>0</v>
      </c>
    </row>
    <row r="49" spans="1:11" ht="20.25">
      <c r="A49" s="303"/>
      <c r="B49" s="304"/>
      <c r="C49" s="303"/>
      <c r="D49" s="305"/>
      <c r="E49" s="304"/>
      <c r="F49" s="304"/>
      <c r="G49" s="304"/>
      <c r="H49" s="305"/>
      <c r="I49" s="304"/>
      <c r="J49" s="305"/>
      <c r="K49" s="306">
        <f t="shared" si="1"/>
        <v>0</v>
      </c>
    </row>
    <row r="50" spans="1:11" ht="20.25">
      <c r="A50" s="303"/>
      <c r="B50" s="304"/>
      <c r="C50" s="303"/>
      <c r="D50" s="305"/>
      <c r="E50" s="304"/>
      <c r="F50" s="304"/>
      <c r="G50" s="304"/>
      <c r="H50" s="305"/>
      <c r="I50" s="304"/>
      <c r="J50" s="305"/>
      <c r="K50" s="306">
        <f t="shared" si="1"/>
        <v>0</v>
      </c>
    </row>
    <row r="51" spans="1:11" ht="20.25">
      <c r="A51" s="303"/>
      <c r="B51" s="304"/>
      <c r="C51" s="303"/>
      <c r="D51" s="305"/>
      <c r="E51" s="304"/>
      <c r="F51" s="304"/>
      <c r="G51" s="304"/>
      <c r="H51" s="305"/>
      <c r="I51" s="304"/>
      <c r="J51" s="305"/>
      <c r="K51" s="306">
        <f t="shared" si="1"/>
        <v>0</v>
      </c>
    </row>
    <row r="52" spans="1:11" ht="20.25">
      <c r="A52" s="303"/>
      <c r="B52" s="304"/>
      <c r="C52" s="303"/>
      <c r="D52" s="305"/>
      <c r="E52" s="304"/>
      <c r="F52" s="304"/>
      <c r="G52" s="304"/>
      <c r="H52" s="305"/>
      <c r="I52" s="304"/>
      <c r="J52" s="305"/>
      <c r="K52" s="306">
        <f t="shared" si="1"/>
        <v>0</v>
      </c>
    </row>
    <row r="53" spans="1:11" ht="20.25">
      <c r="A53" s="303"/>
      <c r="B53" s="304"/>
      <c r="C53" s="303"/>
      <c r="D53" s="305"/>
      <c r="E53" s="304"/>
      <c r="F53" s="304"/>
      <c r="G53" s="304"/>
      <c r="H53" s="305"/>
      <c r="I53" s="304"/>
      <c r="J53" s="305"/>
      <c r="K53" s="306">
        <f t="shared" si="1"/>
        <v>0</v>
      </c>
    </row>
    <row r="54" spans="1:11" ht="20.25">
      <c r="A54" s="303"/>
      <c r="B54" s="304"/>
      <c r="C54" s="303"/>
      <c r="D54" s="305"/>
      <c r="E54" s="304"/>
      <c r="F54" s="304"/>
      <c r="G54" s="304"/>
      <c r="H54" s="305"/>
      <c r="I54" s="304"/>
      <c r="J54" s="305"/>
      <c r="K54" s="306">
        <f t="shared" si="1"/>
        <v>0</v>
      </c>
    </row>
    <row r="55" spans="1:11" ht="20.25">
      <c r="A55" s="317"/>
      <c r="B55" s="318"/>
      <c r="C55" s="317"/>
      <c r="D55" s="319"/>
      <c r="E55" s="318"/>
      <c r="F55" s="318"/>
      <c r="G55" s="318"/>
      <c r="H55" s="319"/>
      <c r="I55" s="318"/>
      <c r="J55" s="319"/>
      <c r="K55" s="320">
        <f t="shared" si="1"/>
        <v>0</v>
      </c>
    </row>
    <row r="56" ht="21" thickBot="1">
      <c r="K56" s="323">
        <f>SUM(K4:K55)</f>
        <v>0</v>
      </c>
    </row>
    <row r="57" ht="21" thickTop="1"/>
  </sheetData>
  <sheetProtection/>
  <mergeCells count="8">
    <mergeCell ref="A2:A3"/>
    <mergeCell ref="B2:B3"/>
    <mergeCell ref="C2:C3"/>
    <mergeCell ref="D2:D3"/>
    <mergeCell ref="K2:K3"/>
    <mergeCell ref="E2:E3"/>
    <mergeCell ref="F2:F3"/>
    <mergeCell ref="G2:J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zoomScalePageLayoutView="0" workbookViewId="0" topLeftCell="A1">
      <selection activeCell="P6" sqref="P6"/>
    </sheetView>
  </sheetViews>
  <sheetFormatPr defaultColWidth="9.140625" defaultRowHeight="12.75"/>
  <cols>
    <col min="1" max="1" width="7.8515625" style="4" customWidth="1"/>
    <col min="2" max="2" width="9.28125" style="5" customWidth="1"/>
    <col min="3" max="3" width="19.421875" style="5" customWidth="1"/>
    <col min="4" max="4" width="6.8515625" style="6" bestFit="1" customWidth="1"/>
    <col min="5" max="6" width="8.7109375" style="7" bestFit="1" customWidth="1"/>
    <col min="7" max="7" width="11.00390625" style="8" bestFit="1" customWidth="1"/>
    <col min="8" max="8" width="10.28125" style="408" bestFit="1" customWidth="1"/>
    <col min="9" max="9" width="9.8515625" style="408" customWidth="1"/>
    <col min="10" max="10" width="9.7109375" style="408" bestFit="1" customWidth="1"/>
    <col min="11" max="11" width="11.140625" style="8" bestFit="1" customWidth="1"/>
    <col min="12" max="12" width="15.00390625" style="7" bestFit="1" customWidth="1"/>
    <col min="13" max="13" width="12.7109375" style="7" bestFit="1" customWidth="1"/>
    <col min="14" max="14" width="17.421875" style="7" bestFit="1" customWidth="1"/>
    <col min="15" max="15" width="10.140625" style="8" customWidth="1"/>
    <col min="16" max="16" width="8.421875" style="5" customWidth="1"/>
    <col min="17" max="16384" width="9.140625" style="5" customWidth="1"/>
  </cols>
  <sheetData>
    <row r="1" ht="18.75">
      <c r="P1" s="9" t="s">
        <v>42</v>
      </c>
    </row>
    <row r="2" spans="1:3" ht="18.75">
      <c r="A2" s="10" t="s">
        <v>220</v>
      </c>
      <c r="B2" s="438" t="str">
        <f>'บน.2'!C2</f>
        <v>57-1-001</v>
      </c>
      <c r="C2" s="438"/>
    </row>
    <row r="3" spans="1:4" ht="18.75">
      <c r="A3" s="11" t="s">
        <v>140</v>
      </c>
      <c r="B3" s="438" t="str">
        <f>'บน.2'!C3</f>
        <v>สถาบันวิจัยและพัฒนาสุขภาพภาคใต้</v>
      </c>
      <c r="C3" s="438"/>
      <c r="D3" s="438"/>
    </row>
    <row r="4" ht="18.75">
      <c r="A4" s="12" t="s">
        <v>45</v>
      </c>
    </row>
    <row r="5" spans="1:16" ht="18.75">
      <c r="A5" s="46"/>
      <c r="B5" s="51"/>
      <c r="C5" s="51"/>
      <c r="D5" s="54" t="s">
        <v>14</v>
      </c>
      <c r="E5" s="343"/>
      <c r="F5" s="343"/>
      <c r="G5" s="343"/>
      <c r="H5" s="415"/>
      <c r="I5" s="416" t="s">
        <v>225</v>
      </c>
      <c r="J5" s="409"/>
      <c r="K5" s="341" t="s">
        <v>38</v>
      </c>
      <c r="L5" s="342"/>
      <c r="M5" s="342"/>
      <c r="N5" s="342"/>
      <c r="O5" s="339" t="s">
        <v>156</v>
      </c>
      <c r="P5" s="340"/>
    </row>
    <row r="6" spans="1:16" ht="18.75">
      <c r="A6" s="47" t="s">
        <v>0</v>
      </c>
      <c r="B6" s="52" t="s">
        <v>30</v>
      </c>
      <c r="C6" s="52" t="s">
        <v>1</v>
      </c>
      <c r="D6" s="50" t="s">
        <v>129</v>
      </c>
      <c r="E6" s="18" t="s">
        <v>5</v>
      </c>
      <c r="F6" s="19"/>
      <c r="G6" s="20"/>
      <c r="H6" s="417" t="s">
        <v>6</v>
      </c>
      <c r="I6" s="439" t="s">
        <v>226</v>
      </c>
      <c r="J6" s="410" t="s">
        <v>227</v>
      </c>
      <c r="K6" s="344" t="s">
        <v>31</v>
      </c>
      <c r="L6" s="345"/>
      <c r="M6" s="345"/>
      <c r="N6" s="345"/>
      <c r="O6" s="348" t="s">
        <v>148</v>
      </c>
      <c r="P6" s="349" t="s">
        <v>40</v>
      </c>
    </row>
    <row r="7" spans="1:16" ht="18.75">
      <c r="A7" s="48"/>
      <c r="B7" s="53"/>
      <c r="C7" s="53"/>
      <c r="D7" s="25"/>
      <c r="E7" s="26" t="s">
        <v>22</v>
      </c>
      <c r="F7" s="27" t="s">
        <v>23</v>
      </c>
      <c r="G7" s="28" t="s">
        <v>4</v>
      </c>
      <c r="H7" s="418"/>
      <c r="I7" s="440"/>
      <c r="J7" s="411"/>
      <c r="K7" s="346" t="s">
        <v>7</v>
      </c>
      <c r="L7" s="347" t="s">
        <v>314</v>
      </c>
      <c r="M7" s="347" t="s">
        <v>305</v>
      </c>
      <c r="N7" s="347" t="s">
        <v>291</v>
      </c>
      <c r="O7" s="350" t="s">
        <v>157</v>
      </c>
      <c r="P7" s="351"/>
    </row>
    <row r="8" spans="1:16" ht="18.75">
      <c r="A8" s="366">
        <v>42005</v>
      </c>
      <c r="B8" s="367" t="s">
        <v>306</v>
      </c>
      <c r="C8" s="367" t="s">
        <v>307</v>
      </c>
      <c r="D8" s="368" t="s">
        <v>18</v>
      </c>
      <c r="E8" s="370">
        <v>149880</v>
      </c>
      <c r="F8" s="369"/>
      <c r="G8" s="371">
        <f>E8-F8</f>
        <v>149880</v>
      </c>
      <c r="H8" s="419"/>
      <c r="I8" s="412"/>
      <c r="J8" s="412"/>
      <c r="K8" s="381">
        <f aca="true" t="shared" si="0" ref="K8:K14">SUM(L8:N8)</f>
        <v>120</v>
      </c>
      <c r="L8" s="372"/>
      <c r="M8" s="372"/>
      <c r="N8" s="372">
        <v>120</v>
      </c>
      <c r="O8" s="373">
        <v>150000</v>
      </c>
      <c r="P8" s="374"/>
    </row>
    <row r="9" spans="1:16" ht="37.5">
      <c r="A9" s="375">
        <v>42269</v>
      </c>
      <c r="B9" s="376" t="s">
        <v>308</v>
      </c>
      <c r="C9" s="422" t="s">
        <v>309</v>
      </c>
      <c r="D9" s="377" t="s">
        <v>131</v>
      </c>
      <c r="E9" s="379"/>
      <c r="F9" s="378">
        <v>7920</v>
      </c>
      <c r="G9" s="380">
        <f aca="true" t="shared" si="1" ref="G9:G14">G8+E9-F9</f>
        <v>141960</v>
      </c>
      <c r="H9" s="420"/>
      <c r="I9" s="413"/>
      <c r="J9" s="413">
        <v>80</v>
      </c>
      <c r="K9" s="381">
        <f t="shared" si="0"/>
        <v>8000</v>
      </c>
      <c r="L9" s="382">
        <v>7920</v>
      </c>
      <c r="M9" s="382"/>
      <c r="N9" s="382">
        <v>80</v>
      </c>
      <c r="O9" s="383"/>
      <c r="P9" s="382"/>
    </row>
    <row r="10" spans="1:16" ht="37.5">
      <c r="A10" s="375">
        <v>42269</v>
      </c>
      <c r="B10" s="376" t="s">
        <v>310</v>
      </c>
      <c r="C10" s="422" t="s">
        <v>311</v>
      </c>
      <c r="D10" s="377" t="s">
        <v>16</v>
      </c>
      <c r="E10" s="379"/>
      <c r="F10" s="378">
        <v>42400</v>
      </c>
      <c r="G10" s="380">
        <f t="shared" si="1"/>
        <v>99560</v>
      </c>
      <c r="H10" s="420"/>
      <c r="I10" s="413"/>
      <c r="J10" s="413">
        <v>400</v>
      </c>
      <c r="K10" s="381">
        <f t="shared" si="0"/>
        <v>42800</v>
      </c>
      <c r="L10" s="382"/>
      <c r="M10" s="382">
        <v>42400</v>
      </c>
      <c r="N10" s="382">
        <v>400</v>
      </c>
      <c r="O10" s="383"/>
      <c r="P10" s="382"/>
    </row>
    <row r="11" spans="1:16" ht="37.5">
      <c r="A11" s="375">
        <v>42283</v>
      </c>
      <c r="B11" s="376" t="s">
        <v>312</v>
      </c>
      <c r="C11" s="422" t="s">
        <v>313</v>
      </c>
      <c r="D11" s="377"/>
      <c r="E11" s="379"/>
      <c r="F11" s="378">
        <v>480</v>
      </c>
      <c r="G11" s="380">
        <f t="shared" si="1"/>
        <v>99080</v>
      </c>
      <c r="H11" s="420"/>
      <c r="I11" s="413"/>
      <c r="J11" s="413">
        <v>-480</v>
      </c>
      <c r="K11" s="381">
        <f t="shared" si="0"/>
        <v>0</v>
      </c>
      <c r="L11" s="382"/>
      <c r="M11" s="382"/>
      <c r="N11" s="382"/>
      <c r="O11" s="383"/>
      <c r="P11" s="382"/>
    </row>
    <row r="12" spans="1:16" ht="18.75">
      <c r="A12" s="375"/>
      <c r="B12" s="376"/>
      <c r="C12" s="376"/>
      <c r="D12" s="377"/>
      <c r="E12" s="379"/>
      <c r="F12" s="378"/>
      <c r="G12" s="380">
        <f t="shared" si="1"/>
        <v>99080</v>
      </c>
      <c r="H12" s="420"/>
      <c r="I12" s="413"/>
      <c r="J12" s="413"/>
      <c r="K12" s="381">
        <f t="shared" si="0"/>
        <v>0</v>
      </c>
      <c r="L12" s="382"/>
      <c r="M12" s="382"/>
      <c r="N12" s="382"/>
      <c r="O12" s="383"/>
      <c r="P12" s="382"/>
    </row>
    <row r="13" spans="1:16" ht="18.75">
      <c r="A13" s="375"/>
      <c r="B13" s="376"/>
      <c r="C13" s="376"/>
      <c r="D13" s="377"/>
      <c r="E13" s="379"/>
      <c r="F13" s="378"/>
      <c r="G13" s="380">
        <f t="shared" si="1"/>
        <v>99080</v>
      </c>
      <c r="H13" s="420"/>
      <c r="I13" s="413"/>
      <c r="J13" s="413"/>
      <c r="K13" s="381">
        <f t="shared" si="0"/>
        <v>0</v>
      </c>
      <c r="L13" s="382"/>
      <c r="M13" s="382"/>
      <c r="N13" s="382"/>
      <c r="O13" s="383"/>
      <c r="P13" s="382"/>
    </row>
    <row r="14" spans="1:16" ht="18.75">
      <c r="A14" s="375"/>
      <c r="B14" s="376"/>
      <c r="C14" s="376"/>
      <c r="D14" s="377"/>
      <c r="E14" s="379"/>
      <c r="F14" s="378"/>
      <c r="G14" s="380">
        <f t="shared" si="1"/>
        <v>99080</v>
      </c>
      <c r="H14" s="420"/>
      <c r="I14" s="413"/>
      <c r="J14" s="413"/>
      <c r="K14" s="381">
        <f t="shared" si="0"/>
        <v>0</v>
      </c>
      <c r="L14" s="382"/>
      <c r="M14" s="382"/>
      <c r="N14" s="382"/>
      <c r="O14" s="383"/>
      <c r="P14" s="382"/>
    </row>
    <row r="15" spans="1:16" ht="19.5" thickBot="1">
      <c r="A15" s="39"/>
      <c r="B15" s="40"/>
      <c r="C15" s="41" t="s">
        <v>31</v>
      </c>
      <c r="D15" s="41"/>
      <c r="E15" s="354">
        <f>SUM(E8:E14)</f>
        <v>149880</v>
      </c>
      <c r="F15" s="352">
        <f>SUM(F8:F14)</f>
        <v>50800</v>
      </c>
      <c r="G15" s="353">
        <f>E15-F15</f>
        <v>99080</v>
      </c>
      <c r="H15" s="421">
        <f aca="true" t="shared" si="2" ref="H15:P15">SUM(H8:H14)</f>
        <v>0</v>
      </c>
      <c r="I15" s="414">
        <f t="shared" si="2"/>
        <v>0</v>
      </c>
      <c r="J15" s="414">
        <f t="shared" si="2"/>
        <v>0</v>
      </c>
      <c r="K15" s="354">
        <f t="shared" si="2"/>
        <v>50920</v>
      </c>
      <c r="L15" s="352">
        <f t="shared" si="2"/>
        <v>7920</v>
      </c>
      <c r="M15" s="352">
        <f t="shared" si="2"/>
        <v>42400</v>
      </c>
      <c r="N15" s="352">
        <f t="shared" si="2"/>
        <v>600</v>
      </c>
      <c r="O15" s="355">
        <f t="shared" si="2"/>
        <v>150000</v>
      </c>
      <c r="P15" s="356">
        <f t="shared" si="2"/>
        <v>0</v>
      </c>
    </row>
    <row r="16" ht="19.5" thickTop="1"/>
  </sheetData>
  <sheetProtection/>
  <autoFilter ref="A7:P15"/>
  <mergeCells count="3">
    <mergeCell ref="B3:D3"/>
    <mergeCell ref="B2:C2"/>
    <mergeCell ref="I6:I7"/>
  </mergeCells>
  <printOptions/>
  <pageMargins left="0.2362204724409449" right="0.1968503937007874" top="0.3937007874015748" bottom="0.6692913385826772" header="0.31496062992125984" footer="0.5118110236220472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="110" zoomScaleNormal="110" zoomScalePageLayoutView="0" workbookViewId="0" topLeftCell="A1">
      <selection activeCell="E21" sqref="E21"/>
    </sheetView>
  </sheetViews>
  <sheetFormatPr defaultColWidth="9.140625" defaultRowHeight="12.75"/>
  <cols>
    <col min="1" max="1" width="9.140625" style="66" customWidth="1"/>
    <col min="2" max="2" width="6.28125" style="67" customWidth="1"/>
    <col min="3" max="3" width="23.421875" style="67" customWidth="1"/>
    <col min="4" max="4" width="15.00390625" style="68" customWidth="1"/>
    <col min="5" max="5" width="14.421875" style="68" customWidth="1"/>
    <col min="6" max="6" width="12.7109375" style="68" customWidth="1"/>
    <col min="7" max="16384" width="9.140625" style="67" customWidth="1"/>
  </cols>
  <sheetData>
    <row r="1" ht="19.5">
      <c r="F1" s="69" t="s">
        <v>163</v>
      </c>
    </row>
    <row r="2" spans="2:6" ht="19.5">
      <c r="B2" s="193" t="s">
        <v>220</v>
      </c>
      <c r="C2" s="357" t="s">
        <v>302</v>
      </c>
      <c r="D2" s="66" t="s">
        <v>50</v>
      </c>
      <c r="E2" s="357" t="s">
        <v>302</v>
      </c>
      <c r="F2" s="70"/>
    </row>
    <row r="3" spans="1:6" ht="19.5">
      <c r="A3" s="192"/>
      <c r="B3" s="194" t="s">
        <v>88</v>
      </c>
      <c r="C3" s="442" t="s">
        <v>303</v>
      </c>
      <c r="D3" s="442"/>
      <c r="E3" s="442"/>
      <c r="F3" s="442"/>
    </row>
    <row r="4" spans="1:6" ht="21">
      <c r="A4" s="441" t="s">
        <v>280</v>
      </c>
      <c r="B4" s="441"/>
      <c r="C4" s="441"/>
      <c r="D4" s="441"/>
      <c r="E4" s="441"/>
      <c r="F4" s="441"/>
    </row>
    <row r="5" ht="19.5">
      <c r="A5" s="70"/>
    </row>
    <row r="6" spans="1:6" s="57" customFormat="1" ht="18.75">
      <c r="A6" s="198" t="s">
        <v>14</v>
      </c>
      <c r="B6" s="207"/>
      <c r="C6" s="199" t="s">
        <v>137</v>
      </c>
      <c r="D6" s="208" t="s">
        <v>13</v>
      </c>
      <c r="E6" s="60" t="s">
        <v>139</v>
      </c>
      <c r="F6" s="60" t="s">
        <v>4</v>
      </c>
    </row>
    <row r="7" spans="1:6" s="64" customFormat="1" ht="18">
      <c r="A7" s="62" t="s">
        <v>129</v>
      </c>
      <c r="B7" s="209"/>
      <c r="C7" s="210"/>
      <c r="D7" s="62" t="s">
        <v>138</v>
      </c>
      <c r="E7" s="62"/>
      <c r="F7" s="62"/>
    </row>
    <row r="8" spans="1:6" s="57" customFormat="1" ht="16.5" customHeight="1">
      <c r="A8" s="384" t="s">
        <v>283</v>
      </c>
      <c r="B8" s="385" t="s">
        <v>315</v>
      </c>
      <c r="C8" s="385"/>
      <c r="D8" s="405">
        <f>SUM(D9:D13)</f>
        <v>250000</v>
      </c>
      <c r="E8" s="405">
        <f>SUM(E9:E13)</f>
        <v>50800</v>
      </c>
      <c r="F8" s="405">
        <f>SUM(F9:F13)</f>
        <v>199200</v>
      </c>
    </row>
    <row r="9" spans="1:6" s="57" customFormat="1" ht="16.5" customHeight="1">
      <c r="A9" s="386" t="s">
        <v>16</v>
      </c>
      <c r="B9" s="387" t="s">
        <v>129</v>
      </c>
      <c r="C9" s="388" t="s">
        <v>292</v>
      </c>
      <c r="D9" s="389">
        <v>50000</v>
      </c>
      <c r="E9" s="390">
        <f>+'บน.3'!D9</f>
        <v>42800</v>
      </c>
      <c r="F9" s="390">
        <f>D9-E9</f>
        <v>7200</v>
      </c>
    </row>
    <row r="10" spans="1:6" s="57" customFormat="1" ht="16.5" customHeight="1">
      <c r="A10" s="386" t="s">
        <v>17</v>
      </c>
      <c r="B10" s="387" t="s">
        <v>129</v>
      </c>
      <c r="C10" s="388" t="s">
        <v>293</v>
      </c>
      <c r="D10" s="389">
        <v>50000</v>
      </c>
      <c r="E10" s="390">
        <f>+'บน.3'!D10</f>
        <v>0</v>
      </c>
      <c r="F10" s="390">
        <f aca="true" t="shared" si="0" ref="F10:F19">D10-E10</f>
        <v>50000</v>
      </c>
    </row>
    <row r="11" spans="1:6" s="57" customFormat="1" ht="16.5" customHeight="1">
      <c r="A11" s="386" t="s">
        <v>130</v>
      </c>
      <c r="B11" s="387" t="s">
        <v>129</v>
      </c>
      <c r="C11" s="388" t="s">
        <v>294</v>
      </c>
      <c r="D11" s="389">
        <v>50000</v>
      </c>
      <c r="E11" s="390">
        <f>+'บน.3'!D11</f>
        <v>0</v>
      </c>
      <c r="F11" s="390">
        <f t="shared" si="0"/>
        <v>50000</v>
      </c>
    </row>
    <row r="12" spans="1:6" s="57" customFormat="1" ht="16.5" customHeight="1">
      <c r="A12" s="386" t="s">
        <v>131</v>
      </c>
      <c r="B12" s="387" t="s">
        <v>129</v>
      </c>
      <c r="C12" s="388" t="s">
        <v>295</v>
      </c>
      <c r="D12" s="389">
        <v>50000</v>
      </c>
      <c r="E12" s="390">
        <f>+'บน.3'!D12</f>
        <v>8000</v>
      </c>
      <c r="F12" s="390">
        <f t="shared" si="0"/>
        <v>42000</v>
      </c>
    </row>
    <row r="13" spans="1:6" s="57" customFormat="1" ht="16.5" customHeight="1">
      <c r="A13" s="386" t="s">
        <v>135</v>
      </c>
      <c r="B13" s="387" t="s">
        <v>129</v>
      </c>
      <c r="C13" s="388" t="s">
        <v>296</v>
      </c>
      <c r="D13" s="389">
        <v>50000</v>
      </c>
      <c r="E13" s="390">
        <f>+'บน.3'!D13</f>
        <v>0</v>
      </c>
      <c r="F13" s="390">
        <f t="shared" si="0"/>
        <v>50000</v>
      </c>
    </row>
    <row r="14" spans="1:6" s="57" customFormat="1" ht="15.75" customHeight="1">
      <c r="A14" s="391" t="s">
        <v>284</v>
      </c>
      <c r="B14" s="392" t="s">
        <v>297</v>
      </c>
      <c r="C14" s="392"/>
      <c r="D14" s="406">
        <f>SUM(D15:D19)</f>
        <v>50000</v>
      </c>
      <c r="E14" s="406">
        <f>SUM(E15:E19)</f>
        <v>120</v>
      </c>
      <c r="F14" s="406">
        <f>SUM(F15:F19)</f>
        <v>49880</v>
      </c>
    </row>
    <row r="15" spans="1:6" s="57" customFormat="1" ht="16.5" customHeight="1">
      <c r="A15" s="386" t="s">
        <v>18</v>
      </c>
      <c r="B15" s="387" t="s">
        <v>129</v>
      </c>
      <c r="C15" s="388" t="s">
        <v>298</v>
      </c>
      <c r="D15" s="389">
        <v>24000</v>
      </c>
      <c r="E15" s="390">
        <f>+'บน.3'!D15</f>
        <v>120</v>
      </c>
      <c r="F15" s="390">
        <f t="shared" si="0"/>
        <v>23880</v>
      </c>
    </row>
    <row r="16" spans="1:6" s="57" customFormat="1" ht="16.5" customHeight="1">
      <c r="A16" s="386" t="s">
        <v>19</v>
      </c>
      <c r="B16" s="387" t="s">
        <v>129</v>
      </c>
      <c r="C16" s="388" t="s">
        <v>299</v>
      </c>
      <c r="D16" s="389">
        <v>12000</v>
      </c>
      <c r="E16" s="390">
        <f>+'บน.3'!D16</f>
        <v>0</v>
      </c>
      <c r="F16" s="390">
        <f t="shared" si="0"/>
        <v>12000</v>
      </c>
    </row>
    <row r="17" spans="1:6" s="57" customFormat="1" ht="16.5" customHeight="1">
      <c r="A17" s="386" t="s">
        <v>132</v>
      </c>
      <c r="B17" s="387" t="s">
        <v>129</v>
      </c>
      <c r="C17" s="388" t="s">
        <v>282</v>
      </c>
      <c r="D17" s="389">
        <v>5000</v>
      </c>
      <c r="E17" s="390">
        <f>+'บน.3'!D17</f>
        <v>0</v>
      </c>
      <c r="F17" s="390">
        <f t="shared" si="0"/>
        <v>5000</v>
      </c>
    </row>
    <row r="18" spans="1:6" s="57" customFormat="1" ht="16.5" customHeight="1">
      <c r="A18" s="386" t="s">
        <v>133</v>
      </c>
      <c r="B18" s="387" t="s">
        <v>129</v>
      </c>
      <c r="C18" s="388" t="s">
        <v>300</v>
      </c>
      <c r="D18" s="389">
        <v>5000</v>
      </c>
      <c r="E18" s="390">
        <f>+'บน.3'!D18</f>
        <v>0</v>
      </c>
      <c r="F18" s="390">
        <f t="shared" si="0"/>
        <v>5000</v>
      </c>
    </row>
    <row r="19" spans="1:6" s="57" customFormat="1" ht="16.5" customHeight="1">
      <c r="A19" s="386" t="s">
        <v>136</v>
      </c>
      <c r="B19" s="387" t="s">
        <v>129</v>
      </c>
      <c r="C19" s="388" t="s">
        <v>301</v>
      </c>
      <c r="D19" s="389">
        <v>4000</v>
      </c>
      <c r="E19" s="390">
        <f>+'บน.3'!D19</f>
        <v>0</v>
      </c>
      <c r="F19" s="390">
        <f t="shared" si="0"/>
        <v>4000</v>
      </c>
    </row>
    <row r="20" spans="1:6" s="57" customFormat="1" ht="16.5" customHeight="1" thickBot="1">
      <c r="A20" s="211"/>
      <c r="B20" s="212"/>
      <c r="C20" s="358" t="s">
        <v>31</v>
      </c>
      <c r="D20" s="407">
        <f>D8+D14</f>
        <v>300000</v>
      </c>
      <c r="E20" s="407">
        <f>E8+E14</f>
        <v>50920</v>
      </c>
      <c r="F20" s="407">
        <f>F8+F14</f>
        <v>249080</v>
      </c>
    </row>
    <row r="21" ht="20.25" thickTop="1"/>
    <row r="22" spans="1:2" ht="19.5">
      <c r="A22" s="71" t="s">
        <v>41</v>
      </c>
      <c r="B22" s="67" t="s">
        <v>46</v>
      </c>
    </row>
    <row r="23" ht="19.5">
      <c r="B23" s="67" t="s">
        <v>43</v>
      </c>
    </row>
  </sheetData>
  <sheetProtection/>
  <mergeCells count="2">
    <mergeCell ref="A4:F4"/>
    <mergeCell ref="C3:F3"/>
  </mergeCells>
  <printOptions/>
  <pageMargins left="0.75" right="0.75" top="0.51" bottom="0.65" header="0.34" footer="0.36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110" zoomScaleNormal="110" zoomScalePageLayoutView="0" workbookViewId="0" topLeftCell="A1">
      <selection activeCell="G9" sqref="G9"/>
    </sheetView>
  </sheetViews>
  <sheetFormatPr defaultColWidth="9.140625" defaultRowHeight="12.75"/>
  <cols>
    <col min="1" max="1" width="9.140625" style="56" customWidth="1"/>
    <col min="2" max="2" width="6.7109375" style="57" customWidth="1"/>
    <col min="3" max="3" width="25.8515625" style="57" customWidth="1"/>
    <col min="4" max="4" width="11.7109375" style="58" customWidth="1"/>
    <col min="5" max="5" width="16.421875" style="58" bestFit="1" customWidth="1"/>
    <col min="6" max="7" width="13.140625" style="58" customWidth="1"/>
    <col min="8" max="16384" width="9.140625" style="57" customWidth="1"/>
  </cols>
  <sheetData>
    <row r="1" ht="18.75">
      <c r="G1" s="435" t="s">
        <v>321</v>
      </c>
    </row>
    <row r="2" spans="1:4" ht="18.75">
      <c r="A2" s="10" t="s">
        <v>220</v>
      </c>
      <c r="B2" s="443" t="str">
        <f>'บน.2'!C2</f>
        <v>57-1-001</v>
      </c>
      <c r="C2" s="443"/>
      <c r="D2" s="10"/>
    </row>
    <row r="3" spans="1:4" ht="18.75">
      <c r="A3" s="11" t="s">
        <v>140</v>
      </c>
      <c r="B3" s="444" t="str">
        <f>'บน.2'!C3</f>
        <v>สถาบันวิจัยและพัฒนาสุขภาพภาคใต้</v>
      </c>
      <c r="C3" s="444"/>
      <c r="D3" s="444"/>
    </row>
    <row r="4" ht="18.75">
      <c r="A4" s="10" t="s">
        <v>44</v>
      </c>
    </row>
    <row r="5" ht="18.75">
      <c r="A5" s="10"/>
    </row>
    <row r="6" spans="1:7" ht="18.75">
      <c r="A6" s="59" t="s">
        <v>14</v>
      </c>
      <c r="B6" s="198" t="s">
        <v>12</v>
      </c>
      <c r="C6" s="199"/>
      <c r="D6" s="204" t="s">
        <v>31</v>
      </c>
      <c r="E6" s="61" t="s">
        <v>7</v>
      </c>
      <c r="F6" s="61"/>
      <c r="G6" s="423"/>
    </row>
    <row r="7" spans="1:7" s="64" customFormat="1" ht="18">
      <c r="A7" s="62" t="s">
        <v>129</v>
      </c>
      <c r="B7" s="196"/>
      <c r="C7" s="197"/>
      <c r="D7" s="205"/>
      <c r="E7" s="63" t="s">
        <v>281</v>
      </c>
      <c r="F7" s="63" t="s">
        <v>305</v>
      </c>
      <c r="G7" s="63" t="s">
        <v>291</v>
      </c>
    </row>
    <row r="8" spans="1:7" ht="18.75">
      <c r="A8" s="393" t="s">
        <v>283</v>
      </c>
      <c r="B8" s="394" t="str">
        <f>'บน.2'!B8</f>
        <v>หมวดดำเนินงาน/กิจกรรม</v>
      </c>
      <c r="C8" s="394"/>
      <c r="D8" s="402">
        <f>SUM(D9:D13)</f>
        <v>50800</v>
      </c>
      <c r="E8" s="402">
        <f>SUM(E9:E13)</f>
        <v>7920</v>
      </c>
      <c r="F8" s="402">
        <f>SUM(F9:F13)</f>
        <v>42400</v>
      </c>
      <c r="G8" s="402">
        <f>SUM(G9:G13)</f>
        <v>480</v>
      </c>
    </row>
    <row r="9" spans="1:7" ht="18.75">
      <c r="A9" s="395" t="s">
        <v>16</v>
      </c>
      <c r="B9" s="396" t="s">
        <v>129</v>
      </c>
      <c r="C9" s="398" t="str">
        <f>IF(ISTEXT('บน.2'!C9),'บน.2'!C9,"")</f>
        <v>ประชุมวิชาการ</v>
      </c>
      <c r="D9" s="397">
        <f>SUM(E9:G9)</f>
        <v>42800</v>
      </c>
      <c r="E9" s="397">
        <f>SUMIF('บน.1'!$D$8:$D$14,$A9,'บน.1'!L$8:L$14)</f>
        <v>0</v>
      </c>
      <c r="F9" s="397">
        <f>SUMIF('บน.1'!$D$8:$D$14,$A9,'บน.1'!M$8:M$14)</f>
        <v>42400</v>
      </c>
      <c r="G9" s="397">
        <f>SUMIF('บน.1'!$D$8:$D$14,$A9,'บน.1'!N$8:N$14)</f>
        <v>400</v>
      </c>
    </row>
    <row r="10" spans="1:7" ht="18.75">
      <c r="A10" s="395" t="s">
        <v>17</v>
      </c>
      <c r="B10" s="396" t="s">
        <v>129</v>
      </c>
      <c r="C10" s="398" t="str">
        <f>IF(ISTEXT('บน.2'!C10),'บน.2'!C10,"")</f>
        <v>ประชุมกรรมการ</v>
      </c>
      <c r="D10" s="397">
        <f>SUM(E10:G10)</f>
        <v>0</v>
      </c>
      <c r="E10" s="397">
        <f>SUMIF('บน.1'!$D$8:$D$14,$A10,'บน.1'!L$8:L$14)</f>
        <v>0</v>
      </c>
      <c r="F10" s="397">
        <f>SUMIF('บน.1'!$D$8:$D$14,$A10,'บน.1'!M$8:M$14)</f>
        <v>0</v>
      </c>
      <c r="G10" s="397">
        <f>SUMIF('บน.1'!$D$8:$D$14,$A10,'บน.1'!N$8:N$14)</f>
        <v>0</v>
      </c>
    </row>
    <row r="11" spans="1:7" ht="18.75">
      <c r="A11" s="395" t="s">
        <v>130</v>
      </c>
      <c r="B11" s="396" t="s">
        <v>129</v>
      </c>
      <c r="C11" s="398" t="str">
        <f>IF(ISTEXT('บน.2'!C11),'บน.2'!C11,"")</f>
        <v>อบรมผู้นำชุมชน</v>
      </c>
      <c r="D11" s="397">
        <f>SUM(E11:G11)</f>
        <v>0</v>
      </c>
      <c r="E11" s="397">
        <f>SUMIF('บน.1'!$D$8:$D$14,$A11,'บน.1'!L$8:L$14)</f>
        <v>0</v>
      </c>
      <c r="F11" s="397">
        <f>SUMIF('บน.1'!$D$8:$D$14,$A11,'บน.1'!M$8:M$14)</f>
        <v>0</v>
      </c>
      <c r="G11" s="397">
        <f>SUMIF('บน.1'!$D$8:$D$14,$A11,'บน.1'!N$8:N$14)</f>
        <v>0</v>
      </c>
    </row>
    <row r="12" spans="1:7" ht="18.75">
      <c r="A12" s="395" t="s">
        <v>131</v>
      </c>
      <c r="B12" s="396" t="s">
        <v>129</v>
      </c>
      <c r="C12" s="398" t="str">
        <f>IF(ISTEXT('บน.2'!C12),'บน.2'!C12,"")</f>
        <v>อบรมสตรีจิตอาสา</v>
      </c>
      <c r="D12" s="397">
        <f>SUM(E12:G12)</f>
        <v>8000</v>
      </c>
      <c r="E12" s="397">
        <f>SUMIF('บน.1'!$D$8:$D$14,$A12,'บน.1'!L$8:L$14)</f>
        <v>7920</v>
      </c>
      <c r="F12" s="397">
        <f>SUMIF('บน.1'!$D$8:$D$14,$A12,'บน.1'!M$8:M$14)</f>
        <v>0</v>
      </c>
      <c r="G12" s="397">
        <f>SUMIF('บน.1'!$D$8:$D$14,$A12,'บน.1'!N$8:N$14)</f>
        <v>80</v>
      </c>
    </row>
    <row r="13" spans="1:7" ht="18.75">
      <c r="A13" s="395" t="s">
        <v>135</v>
      </c>
      <c r="B13" s="396" t="s">
        <v>129</v>
      </c>
      <c r="C13" s="398" t="str">
        <f>IF(ISTEXT('บน.2'!C13),'บน.2'!C13,"")</f>
        <v>อบรมครูนักเยียวยา</v>
      </c>
      <c r="D13" s="397">
        <f>SUM(E13:G13)</f>
        <v>0</v>
      </c>
      <c r="E13" s="397">
        <f>SUMIF('บน.1'!$D$8:$D$14,$A13,'บน.1'!L$8:L$14)</f>
        <v>0</v>
      </c>
      <c r="F13" s="397">
        <f>SUMIF('บน.1'!$D$8:$D$14,$A13,'บน.1'!M$8:M$14)</f>
        <v>0</v>
      </c>
      <c r="G13" s="397">
        <f>SUMIF('บน.1'!$D$8:$D$14,$A13,'บน.1'!N$8:N$14)</f>
        <v>0</v>
      </c>
    </row>
    <row r="14" spans="1:7" ht="18.75">
      <c r="A14" s="399" t="s">
        <v>284</v>
      </c>
      <c r="B14" s="400" t="s">
        <v>304</v>
      </c>
      <c r="C14" s="400"/>
      <c r="D14" s="403">
        <f>SUM(D15:D19)</f>
        <v>120</v>
      </c>
      <c r="E14" s="403">
        <f>SUM(E15:E19)</f>
        <v>0</v>
      </c>
      <c r="F14" s="403">
        <f>SUM(F15:F19)</f>
        <v>0</v>
      </c>
      <c r="G14" s="403">
        <f>SUM(G15:G19)</f>
        <v>120</v>
      </c>
    </row>
    <row r="15" spans="1:7" ht="18.75">
      <c r="A15" s="395" t="s">
        <v>18</v>
      </c>
      <c r="B15" s="396" t="s">
        <v>129</v>
      </c>
      <c r="C15" s="398" t="str">
        <f>IF(ISTEXT('บน.2'!C15),'บน.2'!C15,"")</f>
        <v>ค่าตอบแทนหัวหน้าโครงการ</v>
      </c>
      <c r="D15" s="397">
        <f>SUM(E15:G15)</f>
        <v>120</v>
      </c>
      <c r="E15" s="397">
        <f>SUMIF('บน.1'!$D$8:$D$14,$A15,'บน.1'!L$8:L$14)</f>
        <v>0</v>
      </c>
      <c r="F15" s="397">
        <f>SUMIF('บน.1'!$D$8:$D$14,$A15,'บน.1'!M$8:M$14)</f>
        <v>0</v>
      </c>
      <c r="G15" s="397">
        <f>SUMIF('บน.1'!$D$8:$D$14,$A15,'บน.1'!N$8:N$14)</f>
        <v>120</v>
      </c>
    </row>
    <row r="16" spans="1:7" ht="18.75">
      <c r="A16" s="395" t="s">
        <v>19</v>
      </c>
      <c r="B16" s="396" t="s">
        <v>129</v>
      </c>
      <c r="C16" s="398" t="str">
        <f>IF(ISTEXT('บน.2'!C16),'บน.2'!C16,"")</f>
        <v>ค่าจ้างผู้ประสานงาน</v>
      </c>
      <c r="D16" s="397">
        <f>SUM(E16:G16)</f>
        <v>0</v>
      </c>
      <c r="E16" s="397">
        <f>SUMIF('บน.1'!$D$8:$D$14,$A16,'บน.1'!L$8:L$14)</f>
        <v>0</v>
      </c>
      <c r="F16" s="397">
        <f>SUMIF('บน.1'!$D$8:$D$14,$A16,'บน.1'!M$8:M$14)</f>
        <v>0</v>
      </c>
      <c r="G16" s="397">
        <f>SUMIF('บน.1'!$D$8:$D$14,$A16,'บน.1'!N$8:N$14)</f>
        <v>0</v>
      </c>
    </row>
    <row r="17" spans="1:7" ht="18.75">
      <c r="A17" s="395" t="s">
        <v>132</v>
      </c>
      <c r="B17" s="396" t="s">
        <v>129</v>
      </c>
      <c r="C17" s="398" t="str">
        <f>IF(ISTEXT('บน.2'!C17),'บน.2'!C17,"")</f>
        <v>ค่าสาธารณูปโภค</v>
      </c>
      <c r="D17" s="397">
        <f>SUM(E17:G17)</f>
        <v>0</v>
      </c>
      <c r="E17" s="397">
        <f>SUMIF('บน.1'!$D$8:$D$14,$A17,'บน.1'!L$8:L$14)</f>
        <v>0</v>
      </c>
      <c r="F17" s="397">
        <f>SUMIF('บน.1'!$D$8:$D$14,$A17,'บน.1'!M$8:M$14)</f>
        <v>0</v>
      </c>
      <c r="G17" s="397">
        <f>SUMIF('บน.1'!$D$8:$D$14,$A17,'บน.1'!N$8:N$14)</f>
        <v>0</v>
      </c>
    </row>
    <row r="18" spans="1:7" ht="18.75">
      <c r="A18" s="395" t="s">
        <v>133</v>
      </c>
      <c r="B18" s="396" t="s">
        <v>129</v>
      </c>
      <c r="C18" s="398" t="str">
        <f>IF(ISTEXT('บน.2'!C18),'บน.2'!C18,"")</f>
        <v>ค่าติดต่อประสานงาน</v>
      </c>
      <c r="D18" s="397">
        <f>SUM(E18:G18)</f>
        <v>0</v>
      </c>
      <c r="E18" s="397">
        <f>SUMIF('บน.1'!$D$8:$D$14,$A18,'บน.1'!L$8:L$14)</f>
        <v>0</v>
      </c>
      <c r="F18" s="397">
        <f>SUMIF('บน.1'!$D$8:$D$14,$A18,'บน.1'!M$8:M$14)</f>
        <v>0</v>
      </c>
      <c r="G18" s="397">
        <f>SUMIF('บน.1'!$D$8:$D$14,$A18,'บน.1'!N$8:N$14)</f>
        <v>0</v>
      </c>
    </row>
    <row r="19" spans="1:7" ht="18.75">
      <c r="A19" s="395" t="s">
        <v>136</v>
      </c>
      <c r="B19" s="396" t="s">
        <v>129</v>
      </c>
      <c r="C19" s="398" t="str">
        <f>IF(ISTEXT('บน.2'!C19),'บน.2'!C19,"")</f>
        <v>ค่าใช้จ่ายอื่น ๆ</v>
      </c>
      <c r="D19" s="397">
        <f>SUM(E19:G19)</f>
        <v>0</v>
      </c>
      <c r="E19" s="397">
        <f>SUMIF('บน.1'!$D$8:$D$14,$A19,'บน.1'!L$8:L$14)</f>
        <v>0</v>
      </c>
      <c r="F19" s="397">
        <f>SUMIF('บน.1'!$D$8:$D$14,$A19,'บน.1'!M$8:M$14)</f>
        <v>0</v>
      </c>
      <c r="G19" s="397">
        <f>SUMIF('บน.1'!$D$8:$D$14,$A19,'บน.1'!N$8:N$14)</f>
        <v>0</v>
      </c>
    </row>
    <row r="20" spans="1:7" ht="19.5" thickBot="1">
      <c r="A20" s="65"/>
      <c r="B20" s="195"/>
      <c r="C20" s="359" t="s">
        <v>31</v>
      </c>
      <c r="D20" s="404">
        <f>D8+D14</f>
        <v>50920</v>
      </c>
      <c r="E20" s="404">
        <f>E8+E14</f>
        <v>7920</v>
      </c>
      <c r="F20" s="404">
        <f>F8+F14</f>
        <v>42400</v>
      </c>
      <c r="G20" s="404">
        <f>G8+G14</f>
        <v>600</v>
      </c>
    </row>
    <row r="21" ht="19.5" thickTop="1"/>
  </sheetData>
  <sheetProtection/>
  <mergeCells count="2">
    <mergeCell ref="B2:C2"/>
    <mergeCell ref="B3:D3"/>
  </mergeCells>
  <printOptions/>
  <pageMargins left="0.2755905511811024" right="0.15748031496062992" top="0.5511811023622047" bottom="0.35433070866141736" header="0.3937007874015748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G6" sqref="G6"/>
    </sheetView>
  </sheetViews>
  <sheetFormatPr defaultColWidth="9.140625" defaultRowHeight="12.75"/>
  <cols>
    <col min="1" max="1" width="9.140625" style="202" customWidth="1"/>
    <col min="2" max="2" width="7.28125" style="202" customWidth="1"/>
    <col min="3" max="3" width="42.7109375" style="202" customWidth="1"/>
    <col min="4" max="4" width="15.7109375" style="235" customWidth="1"/>
    <col min="5" max="5" width="14.140625" style="202" customWidth="1"/>
    <col min="6" max="16384" width="9.140625" style="202" customWidth="1"/>
  </cols>
  <sheetData>
    <row r="1" spans="1:4" ht="21.75">
      <c r="A1" s="234" t="s">
        <v>158</v>
      </c>
      <c r="C1" s="242" t="str">
        <f>'บน.2'!C3</f>
        <v>สถาบันวิจัยและพัฒนาสุขภาพภาคใต้</v>
      </c>
      <c r="D1" s="436" t="s">
        <v>322</v>
      </c>
    </row>
    <row r="2" spans="1:3" ht="21.75">
      <c r="A2" s="234"/>
      <c r="C2" s="241"/>
    </row>
    <row r="3" spans="3:4" ht="21.75">
      <c r="C3" s="239" t="s">
        <v>147</v>
      </c>
      <c r="D3" s="240"/>
    </row>
    <row r="5" ht="21.75">
      <c r="B5" s="236" t="s">
        <v>148</v>
      </c>
    </row>
    <row r="6" spans="3:4" ht="21.75">
      <c r="C6" s="202" t="s">
        <v>149</v>
      </c>
      <c r="D6" s="360">
        <f>'บน.1'!O15</f>
        <v>150000</v>
      </c>
    </row>
    <row r="7" spans="3:4" ht="21.75">
      <c r="C7" s="202" t="s">
        <v>40</v>
      </c>
      <c r="D7" s="360">
        <f>'บน.1'!P15</f>
        <v>0</v>
      </c>
    </row>
    <row r="8" spans="3:4" ht="21.75">
      <c r="C8" s="236" t="s">
        <v>67</v>
      </c>
      <c r="D8" s="361">
        <f>SUM(D6:D7)</f>
        <v>150000</v>
      </c>
    </row>
    <row r="9" spans="2:4" ht="21.75">
      <c r="B9" s="236" t="s">
        <v>7</v>
      </c>
      <c r="D9" s="360"/>
    </row>
    <row r="10" spans="3:4" ht="21.75">
      <c r="C10" s="202" t="s">
        <v>150</v>
      </c>
      <c r="D10" s="362">
        <f>'บน.1'!K15</f>
        <v>50920</v>
      </c>
    </row>
    <row r="11" spans="3:4" ht="21.75">
      <c r="C11" s="236" t="s">
        <v>68</v>
      </c>
      <c r="D11" s="361">
        <f>SUM(D10)</f>
        <v>50920</v>
      </c>
    </row>
    <row r="12" ht="21.75">
      <c r="D12" s="360"/>
    </row>
    <row r="13" spans="2:4" ht="22.5" thickBot="1">
      <c r="B13" s="236" t="s">
        <v>151</v>
      </c>
      <c r="D13" s="363">
        <f>D8-D11</f>
        <v>99080</v>
      </c>
    </row>
    <row r="14" ht="22.5" thickTop="1"/>
    <row r="16" ht="21.75">
      <c r="B16" s="236" t="s">
        <v>152</v>
      </c>
    </row>
    <row r="17" spans="3:4" ht="21.75">
      <c r="C17" s="202" t="s">
        <v>15</v>
      </c>
      <c r="D17" s="360">
        <v>0</v>
      </c>
    </row>
    <row r="18" spans="3:4" ht="21.75">
      <c r="C18" s="202" t="s">
        <v>5</v>
      </c>
      <c r="D18" s="360">
        <f>'บน.1'!G15</f>
        <v>99080</v>
      </c>
    </row>
    <row r="19" spans="3:4" ht="21.75">
      <c r="C19" s="202" t="s">
        <v>6</v>
      </c>
      <c r="D19" s="360">
        <f>'บน.1'!H15</f>
        <v>0</v>
      </c>
    </row>
    <row r="20" spans="2:4" ht="21.75">
      <c r="B20" s="338" t="s">
        <v>279</v>
      </c>
      <c r="C20" s="202" t="s">
        <v>228</v>
      </c>
      <c r="D20" s="360">
        <f>-'บน.1'!I15</f>
        <v>0</v>
      </c>
    </row>
    <row r="21" spans="2:4" ht="21.75">
      <c r="B21" s="338" t="s">
        <v>279</v>
      </c>
      <c r="C21" s="202" t="s">
        <v>225</v>
      </c>
      <c r="D21" s="360">
        <f>-'บน.1'!J15</f>
        <v>0</v>
      </c>
    </row>
    <row r="22" spans="3:4" ht="22.5" thickBot="1">
      <c r="C22" s="237" t="s">
        <v>153</v>
      </c>
      <c r="D22" s="364">
        <f>SUM(D17:D21)</f>
        <v>99080</v>
      </c>
    </row>
    <row r="23" ht="22.5" thickTop="1"/>
    <row r="25" spans="3:4" ht="22.5" thickBot="1">
      <c r="C25" s="236" t="s">
        <v>154</v>
      </c>
      <c r="D25" s="365">
        <f>D13-D22</f>
        <v>0</v>
      </c>
    </row>
    <row r="26" ht="22.5" thickTop="1">
      <c r="D26" s="238" t="s">
        <v>155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6"/>
  <sheetViews>
    <sheetView view="pageBreakPreview" zoomScaleSheetLayoutView="100" zoomScalePageLayoutView="0" workbookViewId="0" topLeftCell="A1">
      <selection activeCell="Q84" sqref="Q84"/>
    </sheetView>
  </sheetViews>
  <sheetFormatPr defaultColWidth="9.140625" defaultRowHeight="12.75"/>
  <sheetData>
    <row r="1" spans="1:5" s="248" customFormat="1" ht="21" customHeight="1">
      <c r="A1" s="246" t="s">
        <v>165</v>
      </c>
      <c r="B1" s="247"/>
      <c r="C1" s="247"/>
      <c r="D1" s="247"/>
      <c r="E1" s="247"/>
    </row>
    <row r="2" spans="1:5" ht="17.25" customHeight="1">
      <c r="A2" s="243"/>
      <c r="B2" s="243" t="s">
        <v>164</v>
      </c>
      <c r="C2" s="243"/>
      <c r="D2" s="243"/>
      <c r="E2" s="243"/>
    </row>
    <row r="3" spans="1:5" ht="17.25" customHeight="1">
      <c r="A3" s="244" t="s">
        <v>166</v>
      </c>
      <c r="B3" s="243"/>
      <c r="C3" s="243"/>
      <c r="D3" s="243"/>
      <c r="E3" s="243"/>
    </row>
    <row r="41" ht="12.75">
      <c r="A41" s="244" t="s">
        <v>167</v>
      </c>
    </row>
    <row r="78" ht="12.75">
      <c r="A78" s="244" t="s">
        <v>168</v>
      </c>
    </row>
    <row r="79" ht="12.75">
      <c r="A79" s="245"/>
    </row>
    <row r="115" ht="12.75">
      <c r="A115" s="244" t="s">
        <v>169</v>
      </c>
    </row>
    <row r="116" spans="1:3" ht="15">
      <c r="A116" s="251"/>
      <c r="B116" s="243" t="s">
        <v>170</v>
      </c>
      <c r="C116" s="243"/>
    </row>
    <row r="117" spans="1:3" ht="15">
      <c r="A117" s="243" t="s">
        <v>171</v>
      </c>
      <c r="B117" s="251"/>
      <c r="C117" s="243"/>
    </row>
    <row r="118" spans="1:2" ht="14.25">
      <c r="A118" s="243" t="s">
        <v>172</v>
      </c>
      <c r="B118" s="250"/>
    </row>
    <row r="159" spans="1:2" s="249" customFormat="1" ht="15">
      <c r="A159" s="244" t="s">
        <v>173</v>
      </c>
      <c r="B159" s="252" t="s">
        <v>174</v>
      </c>
    </row>
    <row r="161" s="249" customFormat="1" ht="12.75"/>
    <row r="162" s="249" customFormat="1" ht="12.75"/>
    <row r="163" s="249" customFormat="1" ht="12.75"/>
    <row r="164" s="249" customFormat="1" ht="12.75"/>
    <row r="165" s="249" customFormat="1" ht="12.75"/>
    <row r="166" s="249" customFormat="1" ht="12.75"/>
    <row r="167" s="249" customFormat="1" ht="12.75"/>
    <row r="168" s="249" customFormat="1" ht="12.75"/>
    <row r="169" s="249" customFormat="1" ht="12.75"/>
    <row r="170" s="249" customFormat="1" ht="12.75"/>
    <row r="171" s="249" customFormat="1" ht="12.75"/>
    <row r="172" s="249" customFormat="1" ht="12.75"/>
    <row r="173" s="249" customFormat="1" ht="12.75"/>
    <row r="174" s="249" customFormat="1" ht="12.75"/>
    <row r="175" s="249" customFormat="1" ht="12.75"/>
    <row r="176" s="249" customFormat="1" ht="12.75"/>
    <row r="177" s="249" customFormat="1" ht="12.75"/>
    <row r="178" s="249" customFormat="1" ht="12.75"/>
    <row r="179" s="249" customFormat="1" ht="12.75"/>
    <row r="180" s="249" customFormat="1" ht="12.75"/>
    <row r="181" s="249" customFormat="1" ht="12.75"/>
    <row r="182" s="249" customFormat="1" ht="12.75"/>
    <row r="183" s="249" customFormat="1" ht="12.75"/>
    <row r="184" s="249" customFormat="1" ht="12.75"/>
    <row r="185" s="249" customFormat="1" ht="12.75"/>
    <row r="186" s="249" customFormat="1" ht="12.75"/>
    <row r="187" s="249" customFormat="1" ht="12.75"/>
    <row r="188" s="249" customFormat="1" ht="12.75"/>
    <row r="189" s="249" customFormat="1" ht="12.75"/>
    <row r="190" s="249" customFormat="1" ht="12.75"/>
    <row r="191" s="249" customFormat="1" ht="12.75"/>
    <row r="192" s="249" customFormat="1" ht="12.75"/>
    <row r="193" s="249" customFormat="1" ht="12.75"/>
    <row r="194" s="249" customFormat="1" ht="12.75"/>
    <row r="195" s="249" customFormat="1" ht="12.75"/>
    <row r="196" s="249" customFormat="1" ht="12.75"/>
    <row r="197" s="249" customFormat="1" ht="12.75"/>
    <row r="198" spans="1:2" s="249" customFormat="1" ht="15">
      <c r="A198" s="244" t="s">
        <v>177</v>
      </c>
      <c r="B198" s="252" t="s">
        <v>175</v>
      </c>
    </row>
    <row r="199" s="249" customFormat="1" ht="12.75"/>
    <row r="200" s="249" customFormat="1" ht="12.75"/>
    <row r="201" s="249" customFormat="1" ht="12.75"/>
    <row r="202" s="249" customFormat="1" ht="12.75"/>
    <row r="203" s="249" customFormat="1" ht="12.75"/>
    <row r="204" spans="1:2" s="249" customFormat="1" ht="15">
      <c r="A204" s="245"/>
      <c r="B204" s="252"/>
    </row>
    <row r="205" s="249" customFormat="1" ht="12.75"/>
    <row r="206" s="249" customFormat="1" ht="12.75"/>
    <row r="207" s="249" customFormat="1" ht="12.75"/>
    <row r="208" s="249" customFormat="1" ht="12.75"/>
    <row r="209" s="249" customFormat="1" ht="12.75"/>
    <row r="210" s="249" customFormat="1" ht="12.75"/>
    <row r="211" s="249" customFormat="1" ht="12.75"/>
    <row r="212" s="249" customFormat="1" ht="12.75"/>
    <row r="213" s="249" customFormat="1" ht="12.75"/>
    <row r="214" s="249" customFormat="1" ht="12.75"/>
    <row r="215" s="249" customFormat="1" ht="12.75"/>
    <row r="216" s="249" customFormat="1" ht="12.75"/>
    <row r="217" s="249" customFormat="1" ht="12.75"/>
    <row r="218" s="249" customFormat="1" ht="12.75"/>
    <row r="219" s="249" customFormat="1" ht="12.75"/>
    <row r="220" s="249" customFormat="1" ht="12.75"/>
    <row r="221" s="249" customFormat="1" ht="12.75"/>
    <row r="222" s="249" customFormat="1" ht="12.75"/>
    <row r="223" s="249" customFormat="1" ht="12.75"/>
    <row r="224" s="249" customFormat="1" ht="12.75"/>
    <row r="225" s="249" customFormat="1" ht="12.75"/>
    <row r="226" s="249" customFormat="1" ht="12.75"/>
    <row r="227" s="249" customFormat="1" ht="12.75"/>
    <row r="228" s="249" customFormat="1" ht="12.75"/>
    <row r="229" s="249" customFormat="1" ht="12.75"/>
    <row r="230" s="249" customFormat="1" ht="12.75"/>
    <row r="231" s="249" customFormat="1" ht="12.75"/>
    <row r="232" s="249" customFormat="1" ht="12.75"/>
    <row r="233" s="249" customFormat="1" ht="12.75"/>
    <row r="234" s="249" customFormat="1" ht="12.75"/>
    <row r="235" s="249" customFormat="1" ht="12.75"/>
    <row r="236" s="249" customFormat="1" ht="15.75">
      <c r="A236" s="253" t="s">
        <v>176</v>
      </c>
    </row>
    <row r="237" s="249" customFormat="1" ht="12.75"/>
    <row r="238" s="249" customFormat="1" ht="12.75"/>
    <row r="239" s="249" customFormat="1" ht="12.75"/>
    <row r="240" s="249" customFormat="1" ht="12.75"/>
    <row r="241" s="249" customFormat="1" ht="12.75"/>
    <row r="242" s="249" customFormat="1" ht="12.75"/>
    <row r="243" s="249" customFormat="1" ht="12.75"/>
    <row r="244" s="249" customFormat="1" ht="12.75"/>
    <row r="245" s="249" customFormat="1" ht="12.75"/>
    <row r="246" s="249" customFormat="1" ht="12.75"/>
    <row r="247" s="249" customFormat="1" ht="12.75"/>
    <row r="248" s="249" customFormat="1" ht="12.75"/>
    <row r="249" s="249" customFormat="1" ht="12.75"/>
    <row r="250" s="249" customFormat="1" ht="12.75"/>
    <row r="251" s="249" customFormat="1" ht="12.75"/>
    <row r="252" s="249" customFormat="1" ht="12.75"/>
    <row r="253" s="249" customFormat="1" ht="12.75"/>
    <row r="254" s="249" customFormat="1" ht="12.75"/>
    <row r="255" s="249" customFormat="1" ht="12.75"/>
    <row r="256" s="249" customFormat="1" ht="12.75"/>
    <row r="257" s="249" customFormat="1" ht="12.75"/>
    <row r="258" s="249" customFormat="1" ht="12.75"/>
    <row r="259" s="249" customFormat="1" ht="12.75"/>
    <row r="260" s="249" customFormat="1" ht="12.75"/>
    <row r="261" s="249" customFormat="1" ht="12.75"/>
    <row r="262" s="249" customFormat="1" ht="12.75"/>
    <row r="263" s="249" customFormat="1" ht="12.75"/>
    <row r="264" s="249" customFormat="1" ht="12.75"/>
    <row r="265" s="249" customFormat="1" ht="12.75"/>
    <row r="266" s="249" customFormat="1" ht="12.75"/>
    <row r="267" s="249" customFormat="1" ht="12.75"/>
    <row r="268" s="249" customFormat="1" ht="12.75"/>
    <row r="269" s="249" customFormat="1" ht="12.75"/>
    <row r="270" s="249" customFormat="1" ht="12.75"/>
    <row r="271" s="249" customFormat="1" ht="12.75"/>
    <row r="272" s="249" customFormat="1" ht="12.75"/>
    <row r="273" s="249" customFormat="1" ht="12.75"/>
    <row r="274" s="249" customFormat="1" ht="12.75"/>
    <row r="275" s="249" customFormat="1" ht="12.75"/>
    <row r="276" s="249" customFormat="1" ht="12.75">
      <c r="A276" s="245"/>
    </row>
    <row r="308" s="243" customFormat="1" ht="12.75"/>
    <row r="309" s="243" customFormat="1" ht="12.75"/>
    <row r="310" s="243" customFormat="1" ht="12.75"/>
    <row r="311" s="243" customFormat="1" ht="12.75"/>
    <row r="312" s="243" customFormat="1" ht="12.75"/>
    <row r="313" s="243" customFormat="1" ht="12.75"/>
    <row r="314" s="243" customFormat="1" ht="12.75"/>
    <row r="315" s="243" customFormat="1" ht="12.75"/>
    <row r="316" s="243" customFormat="1" ht="12.75"/>
    <row r="317" s="243" customFormat="1" ht="12.75"/>
    <row r="318" s="243" customFormat="1" ht="12.75"/>
    <row r="319" s="243" customFormat="1" ht="12.75"/>
    <row r="350" s="243" customFormat="1" ht="12.75"/>
    <row r="351" s="243" customFormat="1" ht="12.75"/>
    <row r="352" s="243" customFormat="1" ht="12.75"/>
    <row r="353" s="243" customFormat="1" ht="12.75"/>
  </sheetData>
  <sheetProtection/>
  <printOptions/>
  <pageMargins left="0.16" right="0.17" top="0.5" bottom="0.55" header="0.5" footer="0.5"/>
  <pageSetup orientation="portrait" paperSize="9" scale="74" r:id="rId2"/>
  <rowBreaks count="2" manualBreakCount="2">
    <brk id="77" max="255" man="1"/>
    <brk id="15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8"/>
  <sheetViews>
    <sheetView showGridLines="0" zoomScale="110" zoomScaleNormal="110" zoomScalePageLayoutView="0" workbookViewId="0" topLeftCell="A1">
      <selection activeCell="R1" sqref="R1:S1"/>
    </sheetView>
  </sheetViews>
  <sheetFormatPr defaultColWidth="9.140625" defaultRowHeight="20.25" customHeight="1"/>
  <cols>
    <col min="1" max="1" width="3.28125" style="86" customWidth="1"/>
    <col min="2" max="2" width="3.7109375" style="86" customWidth="1"/>
    <col min="3" max="3" width="2.8515625" style="86" customWidth="1"/>
    <col min="4" max="4" width="3.57421875" style="86" customWidth="1"/>
    <col min="5" max="5" width="3.8515625" style="86" customWidth="1"/>
    <col min="6" max="6" width="1.7109375" style="86" customWidth="1"/>
    <col min="7" max="8" width="3.8515625" style="86" customWidth="1"/>
    <col min="9" max="9" width="4.140625" style="86" customWidth="1"/>
    <col min="10" max="10" width="0.85546875" style="86" customWidth="1"/>
    <col min="11" max="11" width="1.1484375" style="86" customWidth="1"/>
    <col min="12" max="16" width="3.28125" style="86" customWidth="1"/>
    <col min="17" max="17" width="3.7109375" style="86" customWidth="1"/>
    <col min="18" max="18" width="2.57421875" style="86" customWidth="1"/>
    <col min="19" max="20" width="3.8515625" style="86" customWidth="1"/>
    <col min="21" max="21" width="4.57421875" style="86" customWidth="1"/>
    <col min="22" max="22" width="0.9921875" style="86" customWidth="1"/>
    <col min="23" max="23" width="1.1484375" style="86" customWidth="1"/>
    <col min="24" max="24" width="3.28125" style="86" customWidth="1"/>
    <col min="25" max="25" width="3.8515625" style="86" customWidth="1"/>
    <col min="26" max="26" width="4.140625" style="86" customWidth="1"/>
    <col min="27" max="27" width="5.140625" style="86" customWidth="1"/>
    <col min="28" max="28" width="1.57421875" style="86" customWidth="1"/>
    <col min="29" max="29" width="3.28125" style="86" customWidth="1"/>
    <col min="30" max="30" width="4.00390625" style="86" customWidth="1"/>
    <col min="31" max="31" width="4.7109375" style="86" customWidth="1"/>
    <col min="32" max="32" width="0.5625" style="86" customWidth="1"/>
    <col min="33" max="33" width="0.71875" style="87" customWidth="1"/>
    <col min="34" max="16384" width="9.140625" style="87" customWidth="1"/>
  </cols>
  <sheetData>
    <row r="1" spans="1:32" s="78" customFormat="1" ht="20.25" customHeight="1">
      <c r="A1" s="72"/>
      <c r="B1" s="73"/>
      <c r="C1" s="74"/>
      <c r="D1" s="74"/>
      <c r="E1" s="74"/>
      <c r="F1" s="74"/>
      <c r="G1" s="75" t="s">
        <v>47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451"/>
      <c r="S1" s="451"/>
      <c r="T1" s="75"/>
      <c r="U1" s="75"/>
      <c r="V1" s="75"/>
      <c r="W1" s="75"/>
      <c r="X1" s="76"/>
      <c r="Y1" s="77" t="s">
        <v>220</v>
      </c>
      <c r="Z1" s="76"/>
      <c r="AA1" s="76"/>
      <c r="AB1" s="447" t="s">
        <v>302</v>
      </c>
      <c r="AC1" s="447"/>
      <c r="AD1" s="447"/>
      <c r="AE1" s="447"/>
      <c r="AF1" s="76"/>
    </row>
    <row r="2" spans="1:32" s="80" customFormat="1" ht="18.75" customHeight="1">
      <c r="A2" s="79" t="s">
        <v>48</v>
      </c>
      <c r="B2" s="79"/>
      <c r="C2" s="79"/>
      <c r="D2" s="79"/>
      <c r="E2" s="79"/>
      <c r="F2" s="79"/>
      <c r="G2" s="79"/>
      <c r="H2" s="445"/>
      <c r="I2" s="445"/>
      <c r="J2" s="445"/>
      <c r="K2" s="445"/>
      <c r="L2" s="445"/>
      <c r="M2" s="79" t="s">
        <v>49</v>
      </c>
      <c r="N2" s="445"/>
      <c r="O2" s="445"/>
      <c r="P2" s="445"/>
      <c r="Q2" s="445"/>
      <c r="R2" s="79"/>
      <c r="S2" s="79"/>
      <c r="T2" s="79"/>
      <c r="U2" s="79"/>
      <c r="V2" s="79"/>
      <c r="W2" s="79"/>
      <c r="X2" s="77"/>
      <c r="Y2" s="77" t="s">
        <v>50</v>
      </c>
      <c r="Z2" s="77"/>
      <c r="AA2" s="77"/>
      <c r="AB2" s="447" t="s">
        <v>302</v>
      </c>
      <c r="AC2" s="447"/>
      <c r="AD2" s="447"/>
      <c r="AE2" s="447"/>
      <c r="AF2" s="77"/>
    </row>
    <row r="3" spans="1:32" s="80" customFormat="1" ht="16.5" customHeight="1">
      <c r="A3" s="79" t="s">
        <v>51</v>
      </c>
      <c r="B3" s="79"/>
      <c r="C3" s="77"/>
      <c r="D3" s="77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206"/>
      <c r="X3" s="77"/>
      <c r="Y3" s="77" t="s">
        <v>52</v>
      </c>
      <c r="Z3" s="77"/>
      <c r="AA3" s="77"/>
      <c r="AB3" s="77"/>
      <c r="AC3" s="450">
        <v>42005</v>
      </c>
      <c r="AD3" s="450"/>
      <c r="AE3" s="450"/>
      <c r="AF3" s="81"/>
    </row>
    <row r="4" spans="1:32" s="80" customFormat="1" ht="17.25" customHeight="1">
      <c r="A4" s="79"/>
      <c r="B4" s="79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 t="s">
        <v>53</v>
      </c>
      <c r="Z4" s="77"/>
      <c r="AA4" s="77"/>
      <c r="AB4" s="77"/>
      <c r="AC4" s="450">
        <v>42369</v>
      </c>
      <c r="AD4" s="450"/>
      <c r="AE4" s="450"/>
      <c r="AF4" s="77"/>
    </row>
    <row r="5" spans="1:32" s="84" customFormat="1" ht="19.5" customHeight="1">
      <c r="A5" s="79" t="s">
        <v>54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  <c r="Z5" s="83"/>
      <c r="AA5" s="83"/>
      <c r="AB5" s="83"/>
      <c r="AC5" s="448"/>
      <c r="AD5" s="448"/>
      <c r="AE5" s="448"/>
      <c r="AF5" s="448"/>
    </row>
    <row r="6" spans="1:32" s="84" customFormat="1" ht="19.5">
      <c r="A6" s="82">
        <v>1</v>
      </c>
      <c r="B6" s="449" t="s">
        <v>316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</row>
    <row r="7" spans="1:32" s="84" customFormat="1" ht="19.5">
      <c r="A7" s="82">
        <v>2</v>
      </c>
      <c r="B7" s="449" t="s">
        <v>317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</row>
    <row r="8" ht="18.75" customHeight="1">
      <c r="A8" s="85" t="s">
        <v>55</v>
      </c>
    </row>
    <row r="9" spans="1:32" ht="20.25" customHeight="1">
      <c r="A9" s="88"/>
      <c r="B9" s="89"/>
      <c r="C9" s="90">
        <v>1</v>
      </c>
      <c r="D9" s="91" t="s">
        <v>148</v>
      </c>
      <c r="E9" s="89"/>
      <c r="F9" s="89"/>
      <c r="G9" s="89"/>
      <c r="H9" s="89"/>
      <c r="I9" s="89"/>
      <c r="J9" s="92"/>
      <c r="K9" s="88"/>
      <c r="L9" s="89"/>
      <c r="M9" s="89"/>
      <c r="N9" s="91"/>
      <c r="O9" s="91">
        <v>2</v>
      </c>
      <c r="P9" s="91" t="s">
        <v>7</v>
      </c>
      <c r="Q9" s="89"/>
      <c r="R9" s="89"/>
      <c r="S9" s="89"/>
      <c r="T9" s="89"/>
      <c r="U9" s="89"/>
      <c r="V9" s="92"/>
      <c r="W9" s="88"/>
      <c r="X9" s="89"/>
      <c r="Y9" s="89"/>
      <c r="Z9" s="90">
        <v>3</v>
      </c>
      <c r="AA9" s="91" t="s">
        <v>4</v>
      </c>
      <c r="AB9" s="89"/>
      <c r="AC9" s="89"/>
      <c r="AD9" s="89"/>
      <c r="AE9" s="89"/>
      <c r="AF9" s="92"/>
    </row>
    <row r="10" spans="1:32" s="78" customFormat="1" ht="16.5" customHeight="1">
      <c r="A10" s="93" t="s">
        <v>56</v>
      </c>
      <c r="B10" s="94"/>
      <c r="C10" s="94"/>
      <c r="D10" s="94"/>
      <c r="E10" s="94"/>
      <c r="F10" s="94"/>
      <c r="G10" s="94"/>
      <c r="H10" s="95"/>
      <c r="I10" s="95"/>
      <c r="J10" s="95"/>
      <c r="K10" s="96"/>
      <c r="L10" s="94" t="s">
        <v>57</v>
      </c>
      <c r="M10" s="95"/>
      <c r="N10" s="95"/>
      <c r="O10" s="95"/>
      <c r="P10" s="95"/>
      <c r="Q10" s="95"/>
      <c r="R10" s="95"/>
      <c r="S10" s="95"/>
      <c r="T10" s="95"/>
      <c r="U10" s="95"/>
      <c r="V10" s="97"/>
      <c r="W10" s="98"/>
      <c r="X10" s="99" t="s">
        <v>58</v>
      </c>
      <c r="Y10" s="100"/>
      <c r="Z10" s="100"/>
      <c r="AA10" s="100"/>
      <c r="AB10" s="101" t="s">
        <v>59</v>
      </c>
      <c r="AC10" s="461">
        <v>0</v>
      </c>
      <c r="AD10" s="461"/>
      <c r="AE10" s="461"/>
      <c r="AF10" s="102"/>
    </row>
    <row r="11" spans="1:32" s="78" customFormat="1" ht="21.75">
      <c r="A11" s="93"/>
      <c r="B11" s="94"/>
      <c r="C11" s="94"/>
      <c r="D11" s="95"/>
      <c r="E11" s="95"/>
      <c r="F11" s="103" t="s">
        <v>59</v>
      </c>
      <c r="G11" s="452">
        <v>0</v>
      </c>
      <c r="H11" s="452"/>
      <c r="I11" s="452"/>
      <c r="J11" s="104"/>
      <c r="K11" s="105"/>
      <c r="L11" s="94" t="s">
        <v>60</v>
      </c>
      <c r="M11" s="95"/>
      <c r="N11" s="95"/>
      <c r="O11" s="95"/>
      <c r="P11" s="95"/>
      <c r="Q11" s="95"/>
      <c r="R11" s="103" t="s">
        <v>59</v>
      </c>
      <c r="S11" s="452">
        <v>0</v>
      </c>
      <c r="T11" s="452"/>
      <c r="U11" s="452"/>
      <c r="V11" s="106"/>
      <c r="W11" s="96"/>
      <c r="X11" s="94" t="s">
        <v>61</v>
      </c>
      <c r="Y11" s="95"/>
      <c r="Z11" s="95"/>
      <c r="AA11" s="95"/>
      <c r="AB11" s="103" t="s">
        <v>59</v>
      </c>
      <c r="AC11" s="446">
        <f>'บน.1'!G15</f>
        <v>99080</v>
      </c>
      <c r="AD11" s="446"/>
      <c r="AE11" s="446"/>
      <c r="AF11" s="97"/>
    </row>
    <row r="12" spans="1:32" s="78" customFormat="1" ht="16.5" customHeight="1">
      <c r="A12" s="93" t="s">
        <v>318</v>
      </c>
      <c r="B12" s="94"/>
      <c r="C12" s="94"/>
      <c r="D12" s="95"/>
      <c r="E12" s="95"/>
      <c r="F12" s="103" t="s">
        <v>59</v>
      </c>
      <c r="G12" s="446">
        <v>149880</v>
      </c>
      <c r="H12" s="446"/>
      <c r="I12" s="446"/>
      <c r="J12" s="104"/>
      <c r="K12" s="105"/>
      <c r="L12" s="94" t="s">
        <v>62</v>
      </c>
      <c r="M12" s="95"/>
      <c r="N12" s="95"/>
      <c r="O12" s="95"/>
      <c r="P12" s="95"/>
      <c r="Q12" s="95"/>
      <c r="R12" s="103" t="s">
        <v>59</v>
      </c>
      <c r="S12" s="446">
        <v>50800</v>
      </c>
      <c r="T12" s="446"/>
      <c r="U12" s="446"/>
      <c r="V12" s="107"/>
      <c r="W12" s="96"/>
      <c r="X12" s="94" t="s">
        <v>285</v>
      </c>
      <c r="Y12" s="95"/>
      <c r="Z12" s="95"/>
      <c r="AA12" s="95"/>
      <c r="AB12" s="103" t="s">
        <v>59</v>
      </c>
      <c r="AC12" s="446">
        <f>'บน.1'!G16</f>
        <v>0</v>
      </c>
      <c r="AD12" s="446"/>
      <c r="AE12" s="446"/>
      <c r="AF12" s="97"/>
    </row>
    <row r="13" spans="1:32" s="78" customFormat="1" ht="16.5" customHeight="1">
      <c r="A13" s="93" t="s">
        <v>63</v>
      </c>
      <c r="B13" s="94"/>
      <c r="C13" s="94"/>
      <c r="D13" s="94"/>
      <c r="E13" s="94"/>
      <c r="F13" s="94"/>
      <c r="G13" s="108"/>
      <c r="H13" s="108"/>
      <c r="I13" s="108"/>
      <c r="J13" s="104"/>
      <c r="K13" s="96"/>
      <c r="L13" s="94" t="s">
        <v>64</v>
      </c>
      <c r="M13" s="95"/>
      <c r="N13" s="95"/>
      <c r="O13" s="95"/>
      <c r="P13" s="95"/>
      <c r="Q13" s="95"/>
      <c r="R13" s="103" t="s">
        <v>59</v>
      </c>
      <c r="S13" s="446">
        <v>120</v>
      </c>
      <c r="T13" s="446"/>
      <c r="U13" s="446"/>
      <c r="V13" s="107"/>
      <c r="W13" s="96"/>
      <c r="X13" s="94" t="s">
        <v>286</v>
      </c>
      <c r="Y13" s="95"/>
      <c r="Z13" s="95"/>
      <c r="AA13" s="95"/>
      <c r="AB13" s="103" t="s">
        <v>59</v>
      </c>
      <c r="AC13" s="446">
        <f>-'บน.1'!I15</f>
        <v>0</v>
      </c>
      <c r="AD13" s="446"/>
      <c r="AE13" s="446"/>
      <c r="AF13" s="97"/>
    </row>
    <row r="14" spans="1:32" s="78" customFormat="1" ht="16.5" customHeight="1">
      <c r="A14" s="93" t="s">
        <v>65</v>
      </c>
      <c r="B14" s="94"/>
      <c r="C14" s="94"/>
      <c r="D14" s="94"/>
      <c r="E14" s="94"/>
      <c r="F14" s="103" t="s">
        <v>59</v>
      </c>
      <c r="G14" s="452">
        <v>120</v>
      </c>
      <c r="H14" s="452"/>
      <c r="I14" s="452"/>
      <c r="J14" s="104"/>
      <c r="K14" s="105"/>
      <c r="L14" s="94"/>
      <c r="M14" s="95"/>
      <c r="N14" s="95"/>
      <c r="O14" s="95"/>
      <c r="P14" s="95"/>
      <c r="Q14" s="95"/>
      <c r="R14" s="103"/>
      <c r="S14" s="457"/>
      <c r="T14" s="457"/>
      <c r="U14" s="457"/>
      <c r="V14" s="107"/>
      <c r="W14" s="96"/>
      <c r="X14" s="94" t="s">
        <v>287</v>
      </c>
      <c r="Y14" s="95"/>
      <c r="Z14" s="95"/>
      <c r="AA14" s="95"/>
      <c r="AB14" s="103" t="s">
        <v>59</v>
      </c>
      <c r="AC14" s="460">
        <f>-'บน.1'!J15</f>
        <v>0</v>
      </c>
      <c r="AD14" s="460"/>
      <c r="AE14" s="460"/>
      <c r="AF14" s="97"/>
    </row>
    <row r="15" spans="1:32" s="78" customFormat="1" ht="16.5" customHeight="1">
      <c r="A15" s="93" t="s">
        <v>66</v>
      </c>
      <c r="B15" s="94"/>
      <c r="C15" s="94"/>
      <c r="D15" s="94"/>
      <c r="E15" s="94"/>
      <c r="F15" s="103" t="s">
        <v>59</v>
      </c>
      <c r="G15" s="452">
        <v>0</v>
      </c>
      <c r="H15" s="452"/>
      <c r="I15" s="452"/>
      <c r="J15" s="104"/>
      <c r="K15" s="105"/>
      <c r="L15" s="94"/>
      <c r="M15" s="95"/>
      <c r="N15" s="95"/>
      <c r="O15" s="95"/>
      <c r="P15" s="95"/>
      <c r="Q15" s="95"/>
      <c r="R15" s="103"/>
      <c r="S15" s="455"/>
      <c r="T15" s="455"/>
      <c r="U15" s="455"/>
      <c r="V15" s="107"/>
      <c r="W15" s="96"/>
      <c r="X15" s="95"/>
      <c r="Y15" s="95"/>
      <c r="Z15" s="95"/>
      <c r="AA15" s="95"/>
      <c r="AB15" s="95"/>
      <c r="AC15" s="95"/>
      <c r="AD15" s="95"/>
      <c r="AE15" s="95"/>
      <c r="AF15" s="97"/>
    </row>
    <row r="16" spans="1:32" s="78" customFormat="1" ht="16.5" customHeight="1">
      <c r="A16" s="93" t="s">
        <v>223</v>
      </c>
      <c r="B16" s="94"/>
      <c r="C16" s="94"/>
      <c r="D16" s="94"/>
      <c r="E16" s="94"/>
      <c r="F16" s="103" t="s">
        <v>59</v>
      </c>
      <c r="G16" s="446">
        <v>0</v>
      </c>
      <c r="H16" s="446"/>
      <c r="I16" s="446"/>
      <c r="J16" s="104"/>
      <c r="K16" s="105"/>
      <c r="L16" s="94"/>
      <c r="M16" s="95"/>
      <c r="N16" s="95"/>
      <c r="O16" s="95"/>
      <c r="P16" s="95"/>
      <c r="Q16" s="95"/>
      <c r="R16" s="103"/>
      <c r="S16" s="455"/>
      <c r="T16" s="455"/>
      <c r="U16" s="455"/>
      <c r="V16" s="97"/>
      <c r="W16" s="96"/>
      <c r="X16" s="95"/>
      <c r="Y16" s="95"/>
      <c r="Z16" s="95"/>
      <c r="AA16" s="95"/>
      <c r="AB16" s="95"/>
      <c r="AC16" s="95"/>
      <c r="AD16" s="95"/>
      <c r="AE16" s="95"/>
      <c r="AF16" s="97"/>
    </row>
    <row r="17" spans="1:32" s="78" customFormat="1" ht="16.5" customHeight="1">
      <c r="A17" s="93"/>
      <c r="B17" s="94"/>
      <c r="C17" s="94"/>
      <c r="D17" s="94"/>
      <c r="E17" s="94"/>
      <c r="F17" s="103"/>
      <c r="G17" s="104"/>
      <c r="H17" s="104"/>
      <c r="I17" s="104"/>
      <c r="J17" s="104"/>
      <c r="K17" s="105"/>
      <c r="L17" s="94"/>
      <c r="M17" s="95"/>
      <c r="N17" s="95"/>
      <c r="O17" s="95"/>
      <c r="P17" s="95"/>
      <c r="Q17" s="95"/>
      <c r="R17" s="103"/>
      <c r="S17" s="455"/>
      <c r="T17" s="455"/>
      <c r="U17" s="455"/>
      <c r="V17" s="97"/>
      <c r="W17" s="96"/>
      <c r="X17" s="95"/>
      <c r="Y17" s="95"/>
      <c r="Z17" s="95"/>
      <c r="AA17" s="95"/>
      <c r="AB17" s="95"/>
      <c r="AC17" s="95"/>
      <c r="AD17" s="95"/>
      <c r="AE17" s="95"/>
      <c r="AF17" s="97"/>
    </row>
    <row r="18" spans="1:32" s="78" customFormat="1" ht="16.5" customHeight="1">
      <c r="A18" s="93"/>
      <c r="B18" s="94"/>
      <c r="C18" s="94"/>
      <c r="D18" s="94"/>
      <c r="E18" s="94"/>
      <c r="F18" s="103"/>
      <c r="G18" s="104"/>
      <c r="H18" s="104"/>
      <c r="I18" s="104"/>
      <c r="J18" s="104"/>
      <c r="K18" s="105"/>
      <c r="L18" s="94"/>
      <c r="M18" s="95"/>
      <c r="N18" s="95"/>
      <c r="O18" s="95"/>
      <c r="P18" s="95"/>
      <c r="Q18" s="95"/>
      <c r="R18" s="103"/>
      <c r="S18" s="455"/>
      <c r="T18" s="455"/>
      <c r="U18" s="455"/>
      <c r="V18" s="97"/>
      <c r="W18" s="96"/>
      <c r="X18" s="95"/>
      <c r="Y18" s="95"/>
      <c r="Z18" s="95"/>
      <c r="AA18" s="95"/>
      <c r="AB18" s="95"/>
      <c r="AC18" s="95"/>
      <c r="AD18" s="95"/>
      <c r="AE18" s="95"/>
      <c r="AF18" s="97"/>
    </row>
    <row r="19" spans="1:32" s="78" customFormat="1" ht="16.5" customHeight="1">
      <c r="A19" s="93"/>
      <c r="B19" s="94"/>
      <c r="C19" s="94"/>
      <c r="D19" s="94"/>
      <c r="E19" s="94"/>
      <c r="F19" s="103"/>
      <c r="G19" s="104"/>
      <c r="H19" s="104"/>
      <c r="I19" s="104"/>
      <c r="J19" s="104"/>
      <c r="K19" s="105"/>
      <c r="L19" s="94"/>
      <c r="M19" s="95"/>
      <c r="N19" s="95"/>
      <c r="O19" s="95"/>
      <c r="P19" s="95"/>
      <c r="Q19" s="95"/>
      <c r="R19" s="103"/>
      <c r="S19" s="455"/>
      <c r="T19" s="455"/>
      <c r="U19" s="455"/>
      <c r="V19" s="97"/>
      <c r="W19" s="96"/>
      <c r="X19" s="95"/>
      <c r="Y19" s="95"/>
      <c r="Z19" s="95"/>
      <c r="AA19" s="95"/>
      <c r="AB19" s="95"/>
      <c r="AC19" s="95"/>
      <c r="AD19" s="95"/>
      <c r="AE19" s="95"/>
      <c r="AF19" s="97"/>
    </row>
    <row r="20" spans="1:32" s="78" customFormat="1" ht="16.5" customHeight="1">
      <c r="A20" s="93"/>
      <c r="B20" s="94"/>
      <c r="C20" s="94"/>
      <c r="D20" s="94"/>
      <c r="E20" s="94"/>
      <c r="F20" s="103"/>
      <c r="G20" s="104"/>
      <c r="H20" s="104"/>
      <c r="I20" s="104"/>
      <c r="J20" s="104"/>
      <c r="K20" s="105"/>
      <c r="L20" s="94"/>
      <c r="M20" s="95"/>
      <c r="N20" s="95"/>
      <c r="O20" s="95"/>
      <c r="P20" s="95"/>
      <c r="Q20" s="95"/>
      <c r="R20" s="103"/>
      <c r="S20" s="455"/>
      <c r="T20" s="455"/>
      <c r="U20" s="455"/>
      <c r="V20" s="97"/>
      <c r="W20" s="96"/>
      <c r="X20" s="95"/>
      <c r="Y20" s="95"/>
      <c r="Z20" s="95"/>
      <c r="AA20" s="95"/>
      <c r="AB20" s="95"/>
      <c r="AC20" s="95"/>
      <c r="AD20" s="95"/>
      <c r="AE20" s="95"/>
      <c r="AF20" s="97"/>
    </row>
    <row r="21" spans="1:32" s="78" customFormat="1" ht="16.5" customHeight="1">
      <c r="A21" s="93"/>
      <c r="B21" s="94"/>
      <c r="C21" s="94"/>
      <c r="D21" s="94"/>
      <c r="E21" s="94"/>
      <c r="F21" s="103"/>
      <c r="G21" s="104"/>
      <c r="H21" s="104"/>
      <c r="I21" s="104"/>
      <c r="J21" s="104"/>
      <c r="K21" s="105"/>
      <c r="L21" s="94"/>
      <c r="M21" s="95"/>
      <c r="N21" s="95"/>
      <c r="O21" s="95"/>
      <c r="P21" s="95"/>
      <c r="Q21" s="95"/>
      <c r="R21" s="103"/>
      <c r="S21" s="455"/>
      <c r="T21" s="455"/>
      <c r="U21" s="455"/>
      <c r="V21" s="97"/>
      <c r="W21" s="96"/>
      <c r="X21" s="95"/>
      <c r="Y21" s="95"/>
      <c r="Z21" s="95"/>
      <c r="AA21" s="95"/>
      <c r="AB21" s="95"/>
      <c r="AC21" s="95"/>
      <c r="AD21" s="95"/>
      <c r="AE21" s="95"/>
      <c r="AF21" s="97"/>
    </row>
    <row r="22" spans="1:32" s="78" customFormat="1" ht="16.5" customHeight="1">
      <c r="A22" s="96"/>
      <c r="B22" s="95"/>
      <c r="C22" s="95"/>
      <c r="D22" s="95"/>
      <c r="E22" s="95"/>
      <c r="F22" s="95"/>
      <c r="G22" s="95"/>
      <c r="H22" s="95"/>
      <c r="I22" s="95"/>
      <c r="J22" s="95"/>
      <c r="K22" s="96"/>
      <c r="L22" s="94"/>
      <c r="M22" s="95"/>
      <c r="N22" s="95"/>
      <c r="O22" s="95"/>
      <c r="P22" s="95"/>
      <c r="Q22" s="95"/>
      <c r="R22" s="103"/>
      <c r="S22" s="456"/>
      <c r="T22" s="456"/>
      <c r="U22" s="456"/>
      <c r="V22" s="97"/>
      <c r="W22" s="96"/>
      <c r="X22" s="95"/>
      <c r="Y22" s="95"/>
      <c r="Z22" s="95"/>
      <c r="AA22" s="95"/>
      <c r="AB22" s="95"/>
      <c r="AC22" s="95"/>
      <c r="AD22" s="95"/>
      <c r="AE22" s="95"/>
      <c r="AF22" s="97"/>
    </row>
    <row r="23" spans="1:32" ht="5.25" customHeight="1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09"/>
      <c r="L23" s="468"/>
      <c r="M23" s="468"/>
      <c r="N23" s="468"/>
      <c r="O23" s="468"/>
      <c r="P23" s="468"/>
      <c r="Q23" s="110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0"/>
      <c r="AC23" s="110"/>
      <c r="AD23" s="110"/>
      <c r="AE23" s="110"/>
      <c r="AF23" s="111"/>
    </row>
    <row r="24" spans="1:32" s="119" customFormat="1" ht="18.75">
      <c r="A24" s="112" t="s">
        <v>67</v>
      </c>
      <c r="B24" s="113"/>
      <c r="C24" s="114">
        <v>1</v>
      </c>
      <c r="D24" s="115" t="s">
        <v>59</v>
      </c>
      <c r="E24" s="458">
        <f>SUM(G11:I16)</f>
        <v>150000</v>
      </c>
      <c r="F24" s="459"/>
      <c r="G24" s="459"/>
      <c r="H24" s="459"/>
      <c r="I24" s="459"/>
      <c r="J24" s="116"/>
      <c r="K24" s="112"/>
      <c r="L24" s="113" t="s">
        <v>68</v>
      </c>
      <c r="M24" s="113"/>
      <c r="N24" s="113"/>
      <c r="O24" s="117">
        <v>2</v>
      </c>
      <c r="P24" s="115" t="s">
        <v>59</v>
      </c>
      <c r="Q24" s="458">
        <f>SUM(S11:U22)</f>
        <v>50920</v>
      </c>
      <c r="R24" s="459"/>
      <c r="S24" s="459"/>
      <c r="T24" s="459"/>
      <c r="U24" s="459"/>
      <c r="V24" s="116"/>
      <c r="W24" s="112"/>
      <c r="X24" s="113" t="s">
        <v>224</v>
      </c>
      <c r="Y24" s="113"/>
      <c r="Z24" s="113"/>
      <c r="AA24" s="113"/>
      <c r="AB24" s="118" t="s">
        <v>69</v>
      </c>
      <c r="AC24" s="113"/>
      <c r="AD24" s="113"/>
      <c r="AE24" s="113"/>
      <c r="AF24" s="116"/>
    </row>
    <row r="25" spans="1:32" s="119" customFormat="1" ht="15.75" customHeight="1">
      <c r="A25" s="120"/>
      <c r="B25" s="121"/>
      <c r="C25" s="122"/>
      <c r="D25" s="123"/>
      <c r="E25" s="124"/>
      <c r="F25" s="125"/>
      <c r="G25" s="125"/>
      <c r="H25" s="125"/>
      <c r="I25" s="125"/>
      <c r="J25" s="126"/>
      <c r="K25" s="120"/>
      <c r="L25" s="121"/>
      <c r="M25" s="121"/>
      <c r="N25" s="121"/>
      <c r="O25" s="127"/>
      <c r="P25" s="123"/>
      <c r="Q25" s="124"/>
      <c r="R25" s="125"/>
      <c r="S25" s="125"/>
      <c r="T25" s="125"/>
      <c r="U25" s="125"/>
      <c r="V25" s="126"/>
      <c r="W25" s="120"/>
      <c r="X25" s="121"/>
      <c r="Y25" s="121"/>
      <c r="Z25" s="121" t="s">
        <v>59</v>
      </c>
      <c r="AA25" s="128">
        <v>3</v>
      </c>
      <c r="AB25" s="467">
        <f>IF((E24-Q24)=SUM(AC10:AE14),(E24-Q24),"")</f>
        <v>99080</v>
      </c>
      <c r="AC25" s="467"/>
      <c r="AD25" s="467"/>
      <c r="AE25" s="467"/>
      <c r="AF25" s="126"/>
    </row>
    <row r="26" spans="1:32" s="119" customFormat="1" ht="4.5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  <c r="W26" s="129"/>
      <c r="X26" s="130"/>
      <c r="Y26" s="130"/>
      <c r="Z26" s="130"/>
      <c r="AA26" s="130"/>
      <c r="AB26" s="130"/>
      <c r="AC26" s="130"/>
      <c r="AD26" s="130"/>
      <c r="AE26" s="130"/>
      <c r="AF26" s="131"/>
    </row>
    <row r="27" spans="1:32" s="133" customFormat="1" ht="18" customHeight="1">
      <c r="A27" s="132" t="s">
        <v>70</v>
      </c>
      <c r="B27" s="132"/>
      <c r="C27" s="132"/>
      <c r="D27" s="132"/>
      <c r="E27" s="132"/>
      <c r="F27" s="132"/>
      <c r="G27" s="132"/>
      <c r="H27" s="132"/>
      <c r="I27" s="132"/>
      <c r="J27" s="94"/>
      <c r="K27" s="454">
        <v>2</v>
      </c>
      <c r="L27" s="454"/>
      <c r="M27" s="132" t="s">
        <v>71</v>
      </c>
      <c r="O27" s="132"/>
      <c r="P27" s="452">
        <v>150000</v>
      </c>
      <c r="Q27" s="452"/>
      <c r="R27" s="452"/>
      <c r="S27" s="452"/>
      <c r="T27" s="132" t="s">
        <v>72</v>
      </c>
      <c r="U27" s="132"/>
      <c r="V27" s="132"/>
      <c r="Y27" s="132"/>
      <c r="Z27" s="132"/>
      <c r="AA27" s="132"/>
      <c r="AB27" s="132"/>
      <c r="AC27" s="132"/>
      <c r="AD27" s="132"/>
      <c r="AE27" s="132"/>
      <c r="AF27" s="132"/>
    </row>
    <row r="28" spans="1:32" s="133" customFormat="1" ht="18" customHeight="1">
      <c r="A28" s="132" t="str">
        <f>CONCATENATE("(",_xlfn.BAHTTEXT(P27),")"," เพื่อดำเนินกิจกรรมหลักดังต่อไปนี้ :-")</f>
        <v>(หนึ่งแสนห้าหมื่นบาทถ้วน) เพื่อดำเนินกิจกรรมหลักดังต่อไปนี้ :-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</row>
    <row r="29" spans="1:32" s="84" customFormat="1" ht="19.5">
      <c r="A29" s="82">
        <v>1</v>
      </c>
      <c r="B29" s="449" t="s">
        <v>316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</row>
    <row r="30" spans="1:32" s="84" customFormat="1" ht="19.5">
      <c r="A30" s="82">
        <v>2</v>
      </c>
      <c r="B30" s="449" t="s">
        <v>317</v>
      </c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</row>
    <row r="31" spans="1:32" s="133" customFormat="1" ht="18" customHeight="1">
      <c r="A31" s="132"/>
      <c r="B31" s="132"/>
      <c r="C31" s="132" t="s">
        <v>222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</row>
    <row r="32" spans="1:32" s="133" customFormat="1" ht="18" customHeight="1">
      <c r="A32" s="132" t="s">
        <v>73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</row>
    <row r="33" spans="1:32" s="133" customFormat="1" ht="13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</row>
    <row r="34" spans="2:32" s="133" customFormat="1" ht="17.25" customHeight="1">
      <c r="B34" s="103" t="s">
        <v>74</v>
      </c>
      <c r="C34" s="463"/>
      <c r="D34" s="463"/>
      <c r="E34" s="463"/>
      <c r="F34" s="463"/>
      <c r="G34" s="463"/>
      <c r="H34" s="463"/>
      <c r="I34" s="463"/>
      <c r="J34" s="132"/>
      <c r="K34" s="132"/>
      <c r="L34" s="132"/>
      <c r="M34" s="132"/>
      <c r="N34" s="132"/>
      <c r="O34" s="132"/>
      <c r="P34" s="132"/>
      <c r="Q34" s="132"/>
      <c r="R34" s="132"/>
      <c r="S34" s="132" t="s">
        <v>74</v>
      </c>
      <c r="T34" s="463"/>
      <c r="U34" s="463"/>
      <c r="V34" s="463"/>
      <c r="W34" s="463"/>
      <c r="X34" s="463"/>
      <c r="Y34" s="463"/>
      <c r="Z34" s="463"/>
      <c r="AA34" s="132"/>
      <c r="AC34" s="132"/>
      <c r="AD34" s="132"/>
      <c r="AE34" s="132"/>
      <c r="AF34" s="132"/>
    </row>
    <row r="35" spans="2:32" s="133" customFormat="1" ht="17.25" customHeight="1">
      <c r="B35" s="103"/>
      <c r="C35" s="465" t="s">
        <v>221</v>
      </c>
      <c r="D35" s="465"/>
      <c r="E35" s="465"/>
      <c r="F35" s="465"/>
      <c r="G35" s="465"/>
      <c r="H35" s="465"/>
      <c r="I35" s="465"/>
      <c r="J35" s="94"/>
      <c r="K35" s="94"/>
      <c r="L35" s="132"/>
      <c r="M35" s="132"/>
      <c r="N35" s="132"/>
      <c r="O35" s="132"/>
      <c r="P35" s="132"/>
      <c r="Q35" s="132"/>
      <c r="R35" s="132"/>
      <c r="S35" s="132"/>
      <c r="T35" s="466" t="s">
        <v>75</v>
      </c>
      <c r="U35" s="466"/>
      <c r="V35" s="466"/>
      <c r="W35" s="466"/>
      <c r="X35" s="466"/>
      <c r="Y35" s="466"/>
      <c r="Z35" s="466"/>
      <c r="AA35" s="132"/>
      <c r="AC35" s="132"/>
      <c r="AD35" s="132"/>
      <c r="AE35" s="132"/>
      <c r="AF35" s="132"/>
    </row>
    <row r="36" spans="2:32" s="133" customFormat="1" ht="17.25" customHeight="1">
      <c r="B36" s="103" t="s">
        <v>76</v>
      </c>
      <c r="C36" s="464" t="s">
        <v>288</v>
      </c>
      <c r="D36" s="464"/>
      <c r="E36" s="464"/>
      <c r="F36" s="464"/>
      <c r="G36" s="464"/>
      <c r="H36" s="464"/>
      <c r="I36" s="464"/>
      <c r="J36" s="132"/>
      <c r="K36" s="94" t="s">
        <v>77</v>
      </c>
      <c r="L36" s="132"/>
      <c r="M36" s="132"/>
      <c r="N36" s="132"/>
      <c r="O36" s="132"/>
      <c r="P36" s="132"/>
      <c r="Q36" s="132"/>
      <c r="R36" s="132"/>
      <c r="S36" s="135" t="s">
        <v>76</v>
      </c>
      <c r="T36" s="463" t="s">
        <v>78</v>
      </c>
      <c r="U36" s="463"/>
      <c r="V36" s="463"/>
      <c r="W36" s="463"/>
      <c r="X36" s="463"/>
      <c r="Y36" s="463"/>
      <c r="Z36" s="463"/>
      <c r="AA36" s="132" t="s">
        <v>77</v>
      </c>
      <c r="AC36" s="132"/>
      <c r="AD36" s="132"/>
      <c r="AE36" s="132"/>
      <c r="AF36" s="132"/>
    </row>
    <row r="37" spans="1:32" s="133" customFormat="1" ht="8.25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C37" s="132"/>
      <c r="AD37" s="132"/>
      <c r="AE37" s="132"/>
      <c r="AF37" s="132"/>
    </row>
    <row r="38" spans="1:32" s="133" customFormat="1" ht="17.25" customHeight="1">
      <c r="A38" s="136" t="s">
        <v>41</v>
      </c>
      <c r="B38" s="136"/>
      <c r="C38" s="136"/>
      <c r="D38" s="136" t="s">
        <v>79</v>
      </c>
      <c r="E38" s="136"/>
      <c r="F38" s="136">
        <v>1</v>
      </c>
      <c r="G38" s="136" t="s">
        <v>80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</row>
    <row r="39" spans="1:34" s="133" customFormat="1" ht="17.25" customHeight="1">
      <c r="A39" s="136"/>
      <c r="B39" s="136"/>
      <c r="C39" s="136"/>
      <c r="D39" s="136"/>
      <c r="E39" s="136"/>
      <c r="F39" s="136">
        <v>2</v>
      </c>
      <c r="G39" s="136" t="s">
        <v>81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7"/>
      <c r="AH39" s="137"/>
    </row>
    <row r="40" spans="1:34" s="133" customFormat="1" ht="18" customHeight="1">
      <c r="A40" s="138" t="s">
        <v>215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139"/>
      <c r="AG40" s="137"/>
      <c r="AH40" s="137"/>
    </row>
    <row r="41" spans="1:34" s="133" customFormat="1" ht="18" customHeight="1">
      <c r="A41" s="93" t="s">
        <v>216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140"/>
      <c r="AG41" s="137"/>
      <c r="AH41" s="137"/>
    </row>
    <row r="42" spans="1:34" s="133" customFormat="1" ht="18" customHeight="1">
      <c r="A42" s="93" t="s">
        <v>82</v>
      </c>
      <c r="B42" s="94"/>
      <c r="C42" s="454"/>
      <c r="D42" s="454"/>
      <c r="E42" s="454"/>
      <c r="F42" s="454"/>
      <c r="G42" s="454"/>
      <c r="H42" s="454"/>
      <c r="I42" s="454"/>
      <c r="J42" s="454"/>
      <c r="K42" s="454"/>
      <c r="L42" s="94" t="s">
        <v>83</v>
      </c>
      <c r="M42" s="94"/>
      <c r="N42" s="94"/>
      <c r="O42" s="94"/>
      <c r="P42" s="94"/>
      <c r="Q42" s="94"/>
      <c r="R42" s="454"/>
      <c r="S42" s="454"/>
      <c r="T42" s="454"/>
      <c r="U42" s="454"/>
      <c r="V42" s="454"/>
      <c r="W42" s="94"/>
      <c r="X42" s="94" t="s">
        <v>84</v>
      </c>
      <c r="Y42" s="94"/>
      <c r="Z42" s="94"/>
      <c r="AA42" s="94"/>
      <c r="AB42" s="94"/>
      <c r="AC42" s="94"/>
      <c r="AD42" s="94"/>
      <c r="AE42" s="94"/>
      <c r="AF42" s="140"/>
      <c r="AG42" s="137"/>
      <c r="AH42" s="137"/>
    </row>
    <row r="43" spans="1:34" s="133" customFormat="1" ht="18" customHeight="1">
      <c r="A43" s="93" t="s">
        <v>85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140"/>
      <c r="AG43" s="137"/>
      <c r="AH43" s="137"/>
    </row>
    <row r="44" spans="1:34" s="133" customFormat="1" ht="18" customHeight="1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 t="s">
        <v>74</v>
      </c>
      <c r="U44" s="463"/>
      <c r="V44" s="463"/>
      <c r="W44" s="463"/>
      <c r="X44" s="463"/>
      <c r="Y44" s="463"/>
      <c r="Z44" s="463"/>
      <c r="AA44" s="463"/>
      <c r="AB44" s="94"/>
      <c r="AC44" s="94"/>
      <c r="AD44" s="94"/>
      <c r="AE44" s="94"/>
      <c r="AF44" s="140"/>
      <c r="AG44" s="137"/>
      <c r="AH44" s="137"/>
    </row>
    <row r="45" spans="1:34" s="78" customFormat="1" ht="18" customHeight="1">
      <c r="A45" s="96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103" t="s">
        <v>76</v>
      </c>
      <c r="U45" s="462" t="s">
        <v>78</v>
      </c>
      <c r="V45" s="462"/>
      <c r="W45" s="462"/>
      <c r="X45" s="462"/>
      <c r="Y45" s="462"/>
      <c r="Z45" s="462"/>
      <c r="AA45" s="462"/>
      <c r="AB45" s="94" t="s">
        <v>77</v>
      </c>
      <c r="AC45" s="94"/>
      <c r="AD45" s="94"/>
      <c r="AE45" s="94"/>
      <c r="AF45" s="140"/>
      <c r="AG45" s="141"/>
      <c r="AH45" s="141"/>
    </row>
    <row r="46" spans="1:34" s="133" customFormat="1" ht="18" customHeight="1">
      <c r="A46" s="142" t="s">
        <v>86</v>
      </c>
      <c r="B46" s="143"/>
      <c r="C46" s="144"/>
      <c r="D46" s="143" t="s">
        <v>87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5"/>
      <c r="AG46" s="137"/>
      <c r="AH46" s="137"/>
    </row>
    <row r="47" spans="33:34" ht="20.25" customHeight="1">
      <c r="AG47" s="146"/>
      <c r="AH47" s="146"/>
    </row>
    <row r="48" spans="33:34" ht="20.25" customHeight="1">
      <c r="AG48" s="146"/>
      <c r="AH48" s="146"/>
    </row>
  </sheetData>
  <sheetProtection/>
  <mergeCells count="51">
    <mergeCell ref="L23:P23"/>
    <mergeCell ref="S17:U17"/>
    <mergeCell ref="S18:U18"/>
    <mergeCell ref="T34:Z34"/>
    <mergeCell ref="B29:AF29"/>
    <mergeCell ref="B30:AF30"/>
    <mergeCell ref="S19:U19"/>
    <mergeCell ref="U44:AA44"/>
    <mergeCell ref="T36:Z36"/>
    <mergeCell ref="P27:S27"/>
    <mergeCell ref="C35:I35"/>
    <mergeCell ref="T35:Z35"/>
    <mergeCell ref="AB25:AE25"/>
    <mergeCell ref="S16:U16"/>
    <mergeCell ref="G11:I11"/>
    <mergeCell ref="G12:I12"/>
    <mergeCell ref="AC11:AE11"/>
    <mergeCell ref="U45:AA45"/>
    <mergeCell ref="C42:K42"/>
    <mergeCell ref="C34:I34"/>
    <mergeCell ref="C36:I36"/>
    <mergeCell ref="S20:U20"/>
    <mergeCell ref="R42:V42"/>
    <mergeCell ref="K27:L27"/>
    <mergeCell ref="S21:U21"/>
    <mergeCell ref="S22:U22"/>
    <mergeCell ref="G15:I15"/>
    <mergeCell ref="S15:U15"/>
    <mergeCell ref="S11:U11"/>
    <mergeCell ref="S14:U14"/>
    <mergeCell ref="E24:I24"/>
    <mergeCell ref="Q24:U24"/>
    <mergeCell ref="G16:I16"/>
    <mergeCell ref="AC4:AE4"/>
    <mergeCell ref="R1:S1"/>
    <mergeCell ref="G14:I14"/>
    <mergeCell ref="AC13:AE13"/>
    <mergeCell ref="AC12:AE12"/>
    <mergeCell ref="E3:V3"/>
    <mergeCell ref="AC14:AE14"/>
    <mergeCell ref="AC10:AE10"/>
    <mergeCell ref="H2:L2"/>
    <mergeCell ref="N2:Q2"/>
    <mergeCell ref="S12:U12"/>
    <mergeCell ref="S13:U13"/>
    <mergeCell ref="AB1:AE1"/>
    <mergeCell ref="AC5:AF5"/>
    <mergeCell ref="B6:AF6"/>
    <mergeCell ref="B7:AF7"/>
    <mergeCell ref="AB2:AE2"/>
    <mergeCell ref="AC3:AE3"/>
  </mergeCells>
  <printOptions/>
  <pageMargins left="0.28" right="0.17" top="0.55" bottom="0.41" header="0.3" footer="0.24"/>
  <pageSetup horizontalDpi="300" verticalDpi="300" orientation="portrait" paperSize="9" r:id="rId2"/>
  <headerFooter alignWithMargins="0">
    <oddHeader>&amp;R&amp;"Browallia New,Bold"&amp;14[ง.1]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7"/>
  <sheetViews>
    <sheetView showGridLines="0" zoomScale="110" zoomScaleNormal="110" zoomScalePageLayoutView="0" workbookViewId="0" topLeftCell="A1">
      <selection activeCell="P19" sqref="P19"/>
    </sheetView>
  </sheetViews>
  <sheetFormatPr defaultColWidth="9.140625" defaultRowHeight="12.75"/>
  <cols>
    <col min="1" max="1" width="3.421875" style="133" customWidth="1"/>
    <col min="2" max="2" width="4.7109375" style="133" customWidth="1"/>
    <col min="3" max="7" width="3.421875" style="133" customWidth="1"/>
    <col min="8" max="8" width="2.421875" style="133" customWidth="1"/>
    <col min="9" max="9" width="2.7109375" style="133" customWidth="1"/>
    <col min="10" max="10" width="3.421875" style="133" customWidth="1"/>
    <col min="11" max="11" width="2.140625" style="133" customWidth="1"/>
    <col min="12" max="12" width="1.57421875" style="133" customWidth="1"/>
    <col min="13" max="13" width="1.421875" style="133" customWidth="1"/>
    <col min="14" max="14" width="12.421875" style="133" customWidth="1"/>
    <col min="15" max="15" width="12.00390625" style="133" customWidth="1"/>
    <col min="16" max="16" width="12.28125" style="133" customWidth="1"/>
    <col min="17" max="17" width="12.00390625" style="133" customWidth="1"/>
    <col min="18" max="18" width="9.00390625" style="133" customWidth="1"/>
    <col min="19" max="20" width="3.421875" style="133" customWidth="1"/>
    <col min="21" max="25" width="2.8515625" style="133" customWidth="1"/>
    <col min="26" max="16384" width="9.140625" style="133" customWidth="1"/>
  </cols>
  <sheetData>
    <row r="1" ht="5.25" customHeight="1"/>
    <row r="2" spans="1:18" s="78" customFormat="1" ht="21.75">
      <c r="A2" s="473" t="s">
        <v>319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5"/>
    </row>
    <row r="3" spans="1:18" ht="18.75">
      <c r="A3" s="133">
        <v>3</v>
      </c>
      <c r="Q3" s="147" t="s">
        <v>220</v>
      </c>
      <c r="R3" s="1" t="s">
        <v>302</v>
      </c>
    </row>
    <row r="4" spans="17:18" ht="18.75">
      <c r="Q4" s="147" t="s">
        <v>50</v>
      </c>
      <c r="R4" s="1" t="s">
        <v>302</v>
      </c>
    </row>
    <row r="5" spans="1:18" ht="18.75">
      <c r="A5" s="133" t="s">
        <v>88</v>
      </c>
      <c r="E5" s="476" t="str">
        <f>'บน.2'!C3</f>
        <v>สถาบันวิจัยและพัฒนาสุขภาพภาคใต้</v>
      </c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</row>
    <row r="6" spans="5:18" ht="4.5" customHeight="1">
      <c r="E6" s="277"/>
      <c r="F6" s="277"/>
      <c r="G6" s="277"/>
      <c r="H6" s="279"/>
      <c r="I6" s="279"/>
      <c r="J6" s="279"/>
      <c r="K6" s="279"/>
      <c r="L6" s="279"/>
      <c r="M6" s="279"/>
      <c r="N6" s="279"/>
      <c r="O6" s="277"/>
      <c r="P6" s="277"/>
      <c r="Q6" s="277"/>
      <c r="R6" s="277"/>
    </row>
    <row r="7" spans="1:18" ht="21" customHeight="1">
      <c r="A7" s="278" t="s">
        <v>219</v>
      </c>
      <c r="E7" s="277"/>
      <c r="F7" s="277"/>
      <c r="H7" s="483" t="s">
        <v>320</v>
      </c>
      <c r="I7" s="483"/>
      <c r="J7" s="483"/>
      <c r="K7" s="483"/>
      <c r="L7" s="483"/>
      <c r="M7" s="483"/>
      <c r="N7" s="483"/>
      <c r="O7" s="483"/>
      <c r="P7" s="483"/>
      <c r="Q7" s="483"/>
      <c r="R7" s="483"/>
    </row>
    <row r="8" ht="20.25" customHeight="1">
      <c r="R8" s="133" t="s">
        <v>180</v>
      </c>
    </row>
    <row r="9" spans="1:18" ht="18.75" customHeight="1">
      <c r="A9" s="477" t="s">
        <v>89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9"/>
      <c r="N9" s="486" t="s">
        <v>217</v>
      </c>
      <c r="O9" s="493" t="s">
        <v>90</v>
      </c>
      <c r="P9" s="493"/>
      <c r="Q9" s="489" t="s">
        <v>218</v>
      </c>
      <c r="R9" s="479" t="s">
        <v>41</v>
      </c>
    </row>
    <row r="10" spans="1:18" ht="56.25" customHeight="1">
      <c r="A10" s="480"/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2"/>
      <c r="N10" s="487"/>
      <c r="O10" s="280" t="s">
        <v>91</v>
      </c>
      <c r="P10" s="281" t="s">
        <v>92</v>
      </c>
      <c r="Q10" s="490"/>
      <c r="R10" s="482"/>
    </row>
    <row r="11" spans="1:18" ht="18.75">
      <c r="A11" s="149" t="s">
        <v>93</v>
      </c>
      <c r="B11" s="137"/>
      <c r="C11" s="484" t="s">
        <v>316</v>
      </c>
      <c r="D11" s="484"/>
      <c r="E11" s="484"/>
      <c r="F11" s="484"/>
      <c r="G11" s="484"/>
      <c r="H11" s="484"/>
      <c r="I11" s="484"/>
      <c r="J11" s="484"/>
      <c r="K11" s="484"/>
      <c r="L11" s="484"/>
      <c r="M11" s="150"/>
      <c r="N11" s="424"/>
      <c r="O11" s="425">
        <v>0</v>
      </c>
      <c r="P11" s="426">
        <v>50800</v>
      </c>
      <c r="Q11" s="427">
        <f>SUM(O11:P11)</f>
        <v>50800</v>
      </c>
      <c r="R11" s="428"/>
    </row>
    <row r="12" spans="1:18" ht="18.75">
      <c r="A12" s="149" t="s">
        <v>94</v>
      </c>
      <c r="B12" s="137"/>
      <c r="C12" s="485" t="s">
        <v>317</v>
      </c>
      <c r="D12" s="485"/>
      <c r="E12" s="485"/>
      <c r="F12" s="485"/>
      <c r="G12" s="485"/>
      <c r="H12" s="485"/>
      <c r="I12" s="485"/>
      <c r="J12" s="485"/>
      <c r="K12" s="485"/>
      <c r="L12" s="485"/>
      <c r="M12" s="150"/>
      <c r="N12" s="429"/>
      <c r="O12" s="430">
        <v>0</v>
      </c>
      <c r="P12" s="430">
        <v>0</v>
      </c>
      <c r="Q12" s="431">
        <f>SUM(O12:P12)</f>
        <v>0</v>
      </c>
      <c r="R12" s="432"/>
    </row>
    <row r="13" spans="1:18" ht="18.75">
      <c r="A13" s="224" t="s">
        <v>144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51"/>
      <c r="N13" s="429"/>
      <c r="O13" s="433">
        <v>0</v>
      </c>
      <c r="P13" s="429"/>
      <c r="Q13" s="431">
        <f>SUM(O13)</f>
        <v>0</v>
      </c>
      <c r="R13" s="432"/>
    </row>
    <row r="14" spans="1:18" ht="18.75">
      <c r="A14" s="224" t="s">
        <v>145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51"/>
      <c r="N14" s="491">
        <v>120</v>
      </c>
      <c r="O14" s="492"/>
      <c r="P14" s="492"/>
      <c r="Q14" s="488">
        <f>SUM(N14)</f>
        <v>120</v>
      </c>
      <c r="R14" s="488"/>
    </row>
    <row r="15" spans="1:18" ht="18.75">
      <c r="A15" s="149"/>
      <c r="B15" s="137"/>
      <c r="C15" s="137"/>
      <c r="D15" s="472">
        <v>2000</v>
      </c>
      <c r="E15" s="472"/>
      <c r="F15" s="472"/>
      <c r="G15" s="472"/>
      <c r="H15" s="152" t="s">
        <v>95</v>
      </c>
      <c r="I15" s="434">
        <v>6</v>
      </c>
      <c r="J15" s="137" t="s">
        <v>96</v>
      </c>
      <c r="K15" s="137"/>
      <c r="L15" s="137"/>
      <c r="M15" s="151"/>
      <c r="N15" s="491"/>
      <c r="O15" s="492"/>
      <c r="P15" s="492"/>
      <c r="Q15" s="488"/>
      <c r="R15" s="488"/>
    </row>
    <row r="16" spans="1:18" ht="6" customHeight="1">
      <c r="A16" s="149"/>
      <c r="B16" s="137"/>
      <c r="C16" s="137"/>
      <c r="D16" s="153"/>
      <c r="E16" s="153"/>
      <c r="F16" s="153"/>
      <c r="G16" s="153"/>
      <c r="H16" s="152"/>
      <c r="I16" s="152"/>
      <c r="J16" s="137"/>
      <c r="K16" s="137"/>
      <c r="L16" s="137"/>
      <c r="M16" s="151"/>
      <c r="N16" s="154"/>
      <c r="O16" s="154"/>
      <c r="P16" s="155"/>
      <c r="Q16" s="156"/>
      <c r="R16" s="151"/>
    </row>
    <row r="17" spans="1:18" ht="23.25" customHeight="1">
      <c r="A17" s="469" t="s">
        <v>97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1"/>
      <c r="N17" s="157"/>
      <c r="O17" s="157"/>
      <c r="P17" s="158"/>
      <c r="Q17" s="159">
        <f>SUM(Q11:Q15)</f>
        <v>50920</v>
      </c>
      <c r="R17" s="160"/>
    </row>
  </sheetData>
  <sheetProtection/>
  <mergeCells count="17">
    <mergeCell ref="Q9:Q10"/>
    <mergeCell ref="R9:R10"/>
    <mergeCell ref="N14:N15"/>
    <mergeCell ref="O14:O15"/>
    <mergeCell ref="P14:P15"/>
    <mergeCell ref="Q14:Q15"/>
    <mergeCell ref="O9:P9"/>
    <mergeCell ref="A17:M17"/>
    <mergeCell ref="D15:G15"/>
    <mergeCell ref="A2:R2"/>
    <mergeCell ref="E5:R5"/>
    <mergeCell ref="A9:M10"/>
    <mergeCell ref="H7:R7"/>
    <mergeCell ref="C11:L11"/>
    <mergeCell ref="C12:L12"/>
    <mergeCell ref="N9:N10"/>
    <mergeCell ref="R14:R15"/>
  </mergeCells>
  <printOptions/>
  <pageMargins left="0.46" right="0.35" top="0.87" bottom="1" header="0.5" footer="0.5"/>
  <pageSetup horizontalDpi="300" verticalDpi="300" orientation="portrait" paperSize="9" r:id="rId1"/>
  <headerFooter alignWithMargins="0">
    <oddHeader>&amp;R&amp;"Browallia New,Bold"&amp;14[ง.2]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H53"/>
  <sheetViews>
    <sheetView showGridLines="0" zoomScale="110" zoomScaleNormal="110" zoomScalePageLayoutView="0" workbookViewId="0" topLeftCell="A40">
      <selection activeCell="V47" sqref="V47"/>
    </sheetView>
  </sheetViews>
  <sheetFormatPr defaultColWidth="9.140625" defaultRowHeight="12.75"/>
  <cols>
    <col min="1" max="18" width="3.140625" style="84" customWidth="1"/>
    <col min="19" max="19" width="2.421875" style="84" customWidth="1"/>
    <col min="20" max="25" width="3.140625" style="84" customWidth="1"/>
    <col min="26" max="26" width="2.8515625" style="84" customWidth="1"/>
    <col min="27" max="27" width="3.00390625" style="84" customWidth="1"/>
    <col min="28" max="31" width="2.140625" style="84" customWidth="1"/>
    <col min="32" max="32" width="3.28125" style="84" customWidth="1"/>
    <col min="33" max="16384" width="9.140625" style="84" customWidth="1"/>
  </cols>
  <sheetData>
    <row r="1" ht="3" customHeight="1"/>
    <row r="2" spans="1:32" s="80" customFormat="1" ht="15.75" customHeight="1">
      <c r="A2" s="498" t="s">
        <v>98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500"/>
    </row>
    <row r="3" spans="1:32" s="80" customFormat="1" ht="15.75" customHeight="1">
      <c r="A3" s="501" t="s">
        <v>99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3"/>
    </row>
    <row r="4" s="80" customFormat="1" ht="4.5" customHeight="1"/>
    <row r="5" spans="1:32" s="133" customFormat="1" ht="18.75">
      <c r="A5" s="133" t="s">
        <v>88</v>
      </c>
      <c r="F5" s="476" t="str">
        <f>'บน.2'!C3</f>
        <v>สถาบันวิจัยและพัฒนาสุขภาพภาคใต้</v>
      </c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</row>
    <row r="6" spans="1:16" s="133" customFormat="1" ht="18.75">
      <c r="A6" s="133" t="s">
        <v>220</v>
      </c>
      <c r="D6" s="463" t="str">
        <f>'บน.2'!C2</f>
        <v>57-1-001</v>
      </c>
      <c r="E6" s="463"/>
      <c r="F6" s="463"/>
      <c r="G6" s="463"/>
      <c r="H6" s="463"/>
      <c r="I6" s="133" t="s">
        <v>50</v>
      </c>
      <c r="L6" s="463" t="str">
        <f>'บน.2'!E2</f>
        <v>57-1-001</v>
      </c>
      <c r="M6" s="463"/>
      <c r="N6" s="463"/>
      <c r="O6" s="463"/>
      <c r="P6" s="463"/>
    </row>
    <row r="7" s="80" customFormat="1" ht="3.75" customHeight="1"/>
    <row r="8" spans="1:14" s="133" customFormat="1" ht="15.75" customHeight="1">
      <c r="A8" s="161" t="s">
        <v>101</v>
      </c>
      <c r="D8" s="133" t="s">
        <v>102</v>
      </c>
      <c r="I8" s="452"/>
      <c r="J8" s="452"/>
      <c r="K8" s="452"/>
      <c r="L8" s="452"/>
      <c r="M8" s="452"/>
      <c r="N8" s="133" t="s">
        <v>72</v>
      </c>
    </row>
    <row r="9" spans="4:14" s="133" customFormat="1" ht="15.75" customHeight="1">
      <c r="D9" s="133" t="s">
        <v>103</v>
      </c>
      <c r="I9" s="452"/>
      <c r="J9" s="452"/>
      <c r="K9" s="452"/>
      <c r="L9" s="452"/>
      <c r="M9" s="452"/>
      <c r="N9" s="133" t="s">
        <v>72</v>
      </c>
    </row>
    <row r="10" spans="4:25" s="133" customFormat="1" ht="15.75" customHeight="1">
      <c r="D10" s="133" t="s">
        <v>104</v>
      </c>
      <c r="I10" s="452"/>
      <c r="J10" s="452"/>
      <c r="K10" s="452"/>
      <c r="L10" s="452"/>
      <c r="M10" s="452"/>
      <c r="N10" s="133" t="s">
        <v>72</v>
      </c>
      <c r="Q10" s="162" t="s">
        <v>107</v>
      </c>
      <c r="R10" s="163"/>
      <c r="S10" s="163"/>
      <c r="T10" s="163"/>
      <c r="U10" s="163"/>
      <c r="V10" s="163"/>
      <c r="W10" s="163"/>
      <c r="X10" s="163"/>
      <c r="Y10" s="164"/>
    </row>
    <row r="11" spans="4:25" s="133" customFormat="1" ht="15.75" customHeight="1">
      <c r="D11" s="133" t="s">
        <v>105</v>
      </c>
      <c r="I11" s="452"/>
      <c r="J11" s="452"/>
      <c r="K11" s="452"/>
      <c r="L11" s="452"/>
      <c r="M11" s="452"/>
      <c r="N11" s="133" t="s">
        <v>72</v>
      </c>
      <c r="Q11" s="165" t="s">
        <v>109</v>
      </c>
      <c r="R11" s="166"/>
      <c r="S11" s="166"/>
      <c r="T11" s="166"/>
      <c r="U11" s="166"/>
      <c r="V11" s="166"/>
      <c r="W11" s="166"/>
      <c r="X11" s="166"/>
      <c r="Y11" s="167"/>
    </row>
    <row r="12" spans="4:14" s="133" customFormat="1" ht="15.75" customHeight="1">
      <c r="D12" s="133" t="s">
        <v>106</v>
      </c>
      <c r="I12" s="452"/>
      <c r="J12" s="452"/>
      <c r="K12" s="452"/>
      <c r="L12" s="452"/>
      <c r="M12" s="452"/>
      <c r="N12" s="133" t="s">
        <v>72</v>
      </c>
    </row>
    <row r="13" spans="4:14" s="133" customFormat="1" ht="15.75" customHeight="1">
      <c r="D13" s="133" t="s">
        <v>108</v>
      </c>
      <c r="I13" s="452"/>
      <c r="J13" s="452"/>
      <c r="K13" s="452"/>
      <c r="L13" s="452"/>
      <c r="M13" s="452"/>
      <c r="N13" s="133" t="s">
        <v>72</v>
      </c>
    </row>
    <row r="14" spans="4:14" s="133" customFormat="1" ht="15.75" customHeight="1">
      <c r="D14" s="133" t="s">
        <v>110</v>
      </c>
      <c r="I14" s="452"/>
      <c r="J14" s="452"/>
      <c r="K14" s="452"/>
      <c r="L14" s="452"/>
      <c r="M14" s="452"/>
      <c r="N14" s="133" t="s">
        <v>72</v>
      </c>
    </row>
    <row r="15" spans="4:14" s="133" customFormat="1" ht="15.75" customHeight="1">
      <c r="D15" s="133" t="s">
        <v>111</v>
      </c>
      <c r="I15" s="452"/>
      <c r="J15" s="452"/>
      <c r="K15" s="452"/>
      <c r="L15" s="452"/>
      <c r="M15" s="452"/>
      <c r="N15" s="133" t="s">
        <v>72</v>
      </c>
    </row>
    <row r="16" spans="9:14" s="133" customFormat="1" ht="6" customHeight="1">
      <c r="I16" s="496"/>
      <c r="J16" s="496"/>
      <c r="K16" s="496"/>
      <c r="L16" s="496"/>
      <c r="M16" s="496"/>
      <c r="N16" s="132"/>
    </row>
    <row r="17" spans="5:15" s="80" customFormat="1" ht="19.5">
      <c r="E17" s="168" t="s">
        <v>67</v>
      </c>
      <c r="F17" s="169"/>
      <c r="G17" s="169"/>
      <c r="H17" s="169"/>
      <c r="I17" s="497"/>
      <c r="J17" s="497"/>
      <c r="K17" s="497"/>
      <c r="L17" s="497"/>
      <c r="M17" s="497"/>
      <c r="N17" s="169" t="s">
        <v>72</v>
      </c>
      <c r="O17" s="170"/>
    </row>
    <row r="18" spans="5:15" s="80" customFormat="1" ht="6.75" customHeight="1">
      <c r="E18" s="171"/>
      <c r="F18" s="172"/>
      <c r="G18" s="172"/>
      <c r="H18" s="172"/>
      <c r="I18" s="172"/>
      <c r="J18" s="172"/>
      <c r="K18" s="172"/>
      <c r="L18" s="172"/>
      <c r="M18" s="172"/>
      <c r="N18" s="172"/>
      <c r="O18" s="173"/>
    </row>
    <row r="19" spans="1:4" s="80" customFormat="1" ht="19.5">
      <c r="A19" s="174" t="s">
        <v>112</v>
      </c>
      <c r="D19" s="80" t="s">
        <v>113</v>
      </c>
    </row>
    <row r="20" spans="3:30" s="133" customFormat="1" ht="18" customHeight="1">
      <c r="C20" s="469" t="s">
        <v>114</v>
      </c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1"/>
      <c r="T20" s="516" t="s">
        <v>115</v>
      </c>
      <c r="U20" s="517"/>
      <c r="V20" s="517"/>
      <c r="W20" s="517"/>
      <c r="X20" s="518"/>
      <c r="Y20" s="469" t="s">
        <v>116</v>
      </c>
      <c r="Z20" s="470"/>
      <c r="AA20" s="470"/>
      <c r="AB20" s="470"/>
      <c r="AC20" s="470"/>
      <c r="AD20" s="471"/>
    </row>
    <row r="21" spans="3:30" s="133" customFormat="1" ht="15.75" customHeight="1">
      <c r="C21" s="175">
        <v>1</v>
      </c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5"/>
      <c r="T21" s="519"/>
      <c r="U21" s="461"/>
      <c r="V21" s="461"/>
      <c r="W21" s="461"/>
      <c r="X21" s="520"/>
      <c r="Y21" s="519"/>
      <c r="Z21" s="461"/>
      <c r="AA21" s="461"/>
      <c r="AB21" s="461"/>
      <c r="AC21" s="461"/>
      <c r="AD21" s="520"/>
    </row>
    <row r="22" spans="3:30" s="133" customFormat="1" ht="15.75" customHeight="1">
      <c r="C22" s="176">
        <v>2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8"/>
      <c r="T22" s="509"/>
      <c r="U22" s="446"/>
      <c r="V22" s="446"/>
      <c r="W22" s="446"/>
      <c r="X22" s="510"/>
      <c r="Y22" s="509"/>
      <c r="Z22" s="446"/>
      <c r="AA22" s="446"/>
      <c r="AB22" s="446"/>
      <c r="AC22" s="446"/>
      <c r="AD22" s="510"/>
    </row>
    <row r="23" spans="3:30" s="133" customFormat="1" ht="15.75" customHeight="1">
      <c r="C23" s="176">
        <v>3</v>
      </c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8"/>
      <c r="T23" s="509"/>
      <c r="U23" s="446"/>
      <c r="V23" s="446"/>
      <c r="W23" s="446"/>
      <c r="X23" s="510"/>
      <c r="Y23" s="509"/>
      <c r="Z23" s="446"/>
      <c r="AA23" s="446"/>
      <c r="AB23" s="446"/>
      <c r="AC23" s="446"/>
      <c r="AD23" s="510"/>
    </row>
    <row r="24" spans="3:30" s="133" customFormat="1" ht="15.75" customHeight="1">
      <c r="C24" s="176">
        <v>4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8"/>
      <c r="T24" s="509"/>
      <c r="U24" s="446"/>
      <c r="V24" s="446"/>
      <c r="W24" s="446"/>
      <c r="X24" s="510"/>
      <c r="Y24" s="509"/>
      <c r="Z24" s="446"/>
      <c r="AA24" s="446"/>
      <c r="AB24" s="446"/>
      <c r="AC24" s="446"/>
      <c r="AD24" s="510"/>
    </row>
    <row r="25" spans="3:30" s="133" customFormat="1" ht="15.75" customHeight="1">
      <c r="C25" s="176">
        <v>5</v>
      </c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8"/>
      <c r="T25" s="509"/>
      <c r="U25" s="446"/>
      <c r="V25" s="446"/>
      <c r="W25" s="446"/>
      <c r="X25" s="510"/>
      <c r="Y25" s="509"/>
      <c r="Z25" s="446"/>
      <c r="AA25" s="446"/>
      <c r="AB25" s="446"/>
      <c r="AC25" s="446"/>
      <c r="AD25" s="510"/>
    </row>
    <row r="26" spans="3:30" s="133" customFormat="1" ht="15.75" customHeight="1">
      <c r="C26" s="176">
        <v>6</v>
      </c>
      <c r="D26" s="507"/>
      <c r="E26" s="507" t="s">
        <v>117</v>
      </c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8"/>
      <c r="T26" s="509"/>
      <c r="U26" s="446"/>
      <c r="V26" s="446"/>
      <c r="W26" s="446"/>
      <c r="X26" s="510"/>
      <c r="Y26" s="509"/>
      <c r="Z26" s="446"/>
      <c r="AA26" s="446"/>
      <c r="AB26" s="446"/>
      <c r="AC26" s="446"/>
      <c r="AD26" s="510"/>
    </row>
    <row r="27" spans="3:30" s="133" customFormat="1" ht="15.75" customHeight="1">
      <c r="C27" s="176">
        <v>7</v>
      </c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8"/>
      <c r="T27" s="509"/>
      <c r="U27" s="446"/>
      <c r="V27" s="446"/>
      <c r="W27" s="446"/>
      <c r="X27" s="510"/>
      <c r="Y27" s="509"/>
      <c r="Z27" s="446"/>
      <c r="AA27" s="446"/>
      <c r="AB27" s="446"/>
      <c r="AC27" s="446"/>
      <c r="AD27" s="510"/>
    </row>
    <row r="28" spans="3:30" s="133" customFormat="1" ht="15.75" customHeight="1">
      <c r="C28" s="176">
        <v>8</v>
      </c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8"/>
      <c r="T28" s="509"/>
      <c r="U28" s="446"/>
      <c r="V28" s="446"/>
      <c r="W28" s="446"/>
      <c r="X28" s="510"/>
      <c r="Y28" s="509"/>
      <c r="Z28" s="446"/>
      <c r="AA28" s="446"/>
      <c r="AB28" s="446"/>
      <c r="AC28" s="446"/>
      <c r="AD28" s="510"/>
    </row>
    <row r="29" spans="3:30" s="133" customFormat="1" ht="15.75" customHeight="1">
      <c r="C29" s="176">
        <v>9</v>
      </c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8"/>
      <c r="T29" s="509"/>
      <c r="U29" s="446"/>
      <c r="V29" s="446"/>
      <c r="W29" s="446"/>
      <c r="X29" s="510"/>
      <c r="Y29" s="509"/>
      <c r="Z29" s="446"/>
      <c r="AA29" s="446"/>
      <c r="AB29" s="446"/>
      <c r="AC29" s="446"/>
      <c r="AD29" s="510"/>
    </row>
    <row r="30" spans="3:30" s="133" customFormat="1" ht="15.75" customHeight="1">
      <c r="C30" s="148">
        <v>10</v>
      </c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4"/>
      <c r="T30" s="504"/>
      <c r="U30" s="505"/>
      <c r="V30" s="505"/>
      <c r="W30" s="505"/>
      <c r="X30" s="506"/>
      <c r="Y30" s="504"/>
      <c r="Z30" s="505"/>
      <c r="AA30" s="505"/>
      <c r="AB30" s="505"/>
      <c r="AC30" s="505"/>
      <c r="AD30" s="506"/>
    </row>
    <row r="31" s="80" customFormat="1" ht="5.25" customHeight="1"/>
    <row r="32" spans="7:19" s="80" customFormat="1" ht="15.75" customHeight="1">
      <c r="G32" s="177" t="s">
        <v>118</v>
      </c>
      <c r="H32" s="169"/>
      <c r="I32" s="169"/>
      <c r="J32" s="169"/>
      <c r="K32" s="169"/>
      <c r="L32" s="512"/>
      <c r="M32" s="512"/>
      <c r="N32" s="512"/>
      <c r="O32" s="512"/>
      <c r="P32" s="512"/>
      <c r="Q32" s="512"/>
      <c r="R32" s="169" t="s">
        <v>72</v>
      </c>
      <c r="S32" s="170"/>
    </row>
    <row r="33" spans="7:19" s="80" customFormat="1" ht="7.5" customHeight="1">
      <c r="G33" s="171"/>
      <c r="H33" s="172"/>
      <c r="I33" s="172"/>
      <c r="J33" s="178"/>
      <c r="K33" s="179"/>
      <c r="L33" s="511"/>
      <c r="M33" s="511"/>
      <c r="N33" s="511"/>
      <c r="O33" s="511"/>
      <c r="P33" s="511"/>
      <c r="Q33" s="511"/>
      <c r="R33" s="172"/>
      <c r="S33" s="173"/>
    </row>
    <row r="34" spans="1:19" s="80" customFormat="1" ht="15.75" customHeight="1">
      <c r="A34" s="174" t="s">
        <v>119</v>
      </c>
      <c r="K34" s="174" t="s">
        <v>59</v>
      </c>
      <c r="L34" s="515"/>
      <c r="M34" s="515"/>
      <c r="N34" s="515"/>
      <c r="O34" s="515"/>
      <c r="P34" s="515"/>
      <c r="Q34" s="515"/>
      <c r="R34" s="174" t="s">
        <v>72</v>
      </c>
      <c r="S34" s="180"/>
    </row>
    <row r="35" s="133" customFormat="1" ht="18" customHeight="1">
      <c r="A35" s="133" t="s">
        <v>120</v>
      </c>
    </row>
    <row r="36" s="133" customFormat="1" ht="18" customHeight="1">
      <c r="A36" s="133" t="s">
        <v>121</v>
      </c>
    </row>
    <row r="37" s="133" customFormat="1" ht="18" customHeight="1">
      <c r="A37" s="133" t="s">
        <v>122</v>
      </c>
    </row>
    <row r="38" spans="2:32" s="133" customFormat="1" ht="17.25" customHeight="1">
      <c r="B38" s="103" t="s">
        <v>74</v>
      </c>
      <c r="C38" s="463"/>
      <c r="D38" s="463"/>
      <c r="E38" s="463"/>
      <c r="F38" s="463"/>
      <c r="G38" s="463"/>
      <c r="H38" s="463"/>
      <c r="I38" s="463"/>
      <c r="J38" s="132"/>
      <c r="K38" s="132"/>
      <c r="L38" s="132"/>
      <c r="M38" s="132"/>
      <c r="N38" s="132"/>
      <c r="O38" s="132"/>
      <c r="P38" s="132"/>
      <c r="Q38" s="132"/>
      <c r="R38" s="132"/>
      <c r="S38" s="132" t="s">
        <v>74</v>
      </c>
      <c r="T38" s="463"/>
      <c r="U38" s="463"/>
      <c r="V38" s="463"/>
      <c r="W38" s="463"/>
      <c r="X38" s="463"/>
      <c r="Y38" s="463"/>
      <c r="Z38" s="463"/>
      <c r="AA38" s="132"/>
      <c r="AC38" s="132"/>
      <c r="AD38" s="132"/>
      <c r="AE38" s="132"/>
      <c r="AF38" s="132"/>
    </row>
    <row r="39" spans="2:32" s="133" customFormat="1" ht="17.25" customHeight="1">
      <c r="B39" s="103"/>
      <c r="C39" s="134" t="s">
        <v>221</v>
      </c>
      <c r="D39" s="134"/>
      <c r="E39" s="134"/>
      <c r="F39" s="134"/>
      <c r="G39" s="134"/>
      <c r="H39" s="134"/>
      <c r="I39" s="134"/>
      <c r="J39" s="94"/>
      <c r="K39" s="94"/>
      <c r="L39" s="132"/>
      <c r="M39" s="132"/>
      <c r="N39" s="132"/>
      <c r="O39" s="132"/>
      <c r="P39" s="132"/>
      <c r="Q39" s="132"/>
      <c r="R39" s="132"/>
      <c r="S39" s="132"/>
      <c r="T39" s="466" t="s">
        <v>75</v>
      </c>
      <c r="U39" s="466"/>
      <c r="V39" s="466"/>
      <c r="W39" s="466"/>
      <c r="X39" s="466"/>
      <c r="Y39" s="466"/>
      <c r="Z39" s="466"/>
      <c r="AA39" s="132"/>
      <c r="AC39" s="132"/>
      <c r="AD39" s="132"/>
      <c r="AE39" s="132"/>
      <c r="AF39" s="132"/>
    </row>
    <row r="40" spans="2:32" s="133" customFormat="1" ht="17.25" customHeight="1">
      <c r="B40" s="103" t="s">
        <v>76</v>
      </c>
      <c r="C40" s="521" t="s">
        <v>289</v>
      </c>
      <c r="D40" s="521"/>
      <c r="E40" s="521"/>
      <c r="F40" s="521"/>
      <c r="G40" s="521"/>
      <c r="H40" s="521"/>
      <c r="I40" s="521"/>
      <c r="J40" s="401"/>
      <c r="K40" s="94" t="s">
        <v>77</v>
      </c>
      <c r="L40" s="132"/>
      <c r="M40" s="132"/>
      <c r="N40" s="132"/>
      <c r="O40" s="132"/>
      <c r="P40" s="132"/>
      <c r="Q40" s="132"/>
      <c r="R40" s="132"/>
      <c r="S40" s="135" t="s">
        <v>76</v>
      </c>
      <c r="T40" s="463" t="s">
        <v>290</v>
      </c>
      <c r="U40" s="463"/>
      <c r="V40" s="463"/>
      <c r="W40" s="463"/>
      <c r="X40" s="463"/>
      <c r="Y40" s="463"/>
      <c r="Z40" s="463"/>
      <c r="AA40" s="132" t="s">
        <v>77</v>
      </c>
      <c r="AC40" s="132"/>
      <c r="AD40" s="132"/>
      <c r="AE40" s="132"/>
      <c r="AF40" s="132"/>
    </row>
    <row r="41" spans="2:32" s="133" customFormat="1" ht="17.25" customHeight="1">
      <c r="B41" s="103"/>
      <c r="C41" s="152"/>
      <c r="D41" s="152"/>
      <c r="E41" s="152"/>
      <c r="F41" s="152"/>
      <c r="G41" s="152"/>
      <c r="H41" s="152"/>
      <c r="I41" s="152"/>
      <c r="J41" s="132"/>
      <c r="K41" s="94"/>
      <c r="L41" s="132"/>
      <c r="M41" s="132"/>
      <c r="N41" s="132"/>
      <c r="O41" s="132"/>
      <c r="P41" s="132"/>
      <c r="Q41" s="132"/>
      <c r="R41" s="132"/>
      <c r="S41" s="135"/>
      <c r="T41" s="182"/>
      <c r="U41" s="182"/>
      <c r="V41" s="182"/>
      <c r="W41" s="182"/>
      <c r="X41" s="182"/>
      <c r="Y41" s="182"/>
      <c r="Z41" s="182"/>
      <c r="AA41" s="132"/>
      <c r="AC41" s="132"/>
      <c r="AD41" s="132"/>
      <c r="AE41" s="132"/>
      <c r="AF41" s="132"/>
    </row>
    <row r="42" spans="1:32" s="133" customFormat="1" ht="17.25" customHeight="1">
      <c r="A42" s="136" t="s">
        <v>123</v>
      </c>
      <c r="B42" s="136"/>
      <c r="C42" s="136"/>
      <c r="D42" s="136"/>
      <c r="E42" s="136"/>
      <c r="F42" s="136">
        <v>1</v>
      </c>
      <c r="G42" s="136" t="s">
        <v>80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T42" s="136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</row>
    <row r="43" spans="1:34" s="133" customFormat="1" ht="17.25" customHeight="1">
      <c r="A43" s="136"/>
      <c r="B43" s="136"/>
      <c r="C43" s="136"/>
      <c r="D43" s="136"/>
      <c r="E43" s="136"/>
      <c r="F43" s="136">
        <v>2</v>
      </c>
      <c r="G43" s="136" t="s">
        <v>81</v>
      </c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T43" s="136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7"/>
      <c r="AH43" s="137"/>
    </row>
    <row r="44" spans="1:34" s="133" customFormat="1" ht="14.25" customHeight="1">
      <c r="A44" s="138" t="s">
        <v>215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139"/>
      <c r="AG44" s="137"/>
      <c r="AH44" s="137"/>
    </row>
    <row r="45" spans="1:34" s="133" customFormat="1" ht="14.25" customHeight="1">
      <c r="A45" s="93" t="s">
        <v>216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140"/>
      <c r="AG45" s="137"/>
      <c r="AH45" s="137"/>
    </row>
    <row r="46" spans="1:34" s="133" customFormat="1" ht="14.25" customHeight="1">
      <c r="A46" s="93" t="s">
        <v>82</v>
      </c>
      <c r="B46" s="94"/>
      <c r="C46" s="454"/>
      <c r="D46" s="454"/>
      <c r="E46" s="454"/>
      <c r="F46" s="454"/>
      <c r="G46" s="454"/>
      <c r="H46" s="454"/>
      <c r="I46" s="454"/>
      <c r="J46" s="454"/>
      <c r="K46" s="454"/>
      <c r="L46" s="94" t="s">
        <v>83</v>
      </c>
      <c r="M46" s="94"/>
      <c r="N46" s="94"/>
      <c r="O46" s="94"/>
      <c r="P46" s="94"/>
      <c r="Q46" s="94"/>
      <c r="R46" s="454"/>
      <c r="S46" s="454"/>
      <c r="T46" s="454"/>
      <c r="U46" s="454"/>
      <c r="V46" s="454"/>
      <c r="W46" s="94" t="s">
        <v>84</v>
      </c>
      <c r="X46" s="137"/>
      <c r="Y46" s="94"/>
      <c r="Z46" s="94"/>
      <c r="AA46" s="94"/>
      <c r="AB46" s="94"/>
      <c r="AC46" s="94"/>
      <c r="AD46" s="94"/>
      <c r="AE46" s="94"/>
      <c r="AF46" s="140"/>
      <c r="AG46" s="137"/>
      <c r="AH46" s="137"/>
    </row>
    <row r="47" spans="1:34" s="133" customFormat="1" ht="14.25" customHeight="1">
      <c r="A47" s="93" t="s">
        <v>85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140"/>
      <c r="AG47" s="137"/>
      <c r="AH47" s="137"/>
    </row>
    <row r="48" spans="1:34" s="133" customFormat="1" ht="14.25" customHeight="1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103" t="s">
        <v>74</v>
      </c>
      <c r="U48" s="463"/>
      <c r="V48" s="463"/>
      <c r="W48" s="463"/>
      <c r="X48" s="463"/>
      <c r="Y48" s="463"/>
      <c r="Z48" s="463"/>
      <c r="AA48" s="463"/>
      <c r="AB48" s="94"/>
      <c r="AC48" s="94"/>
      <c r="AD48" s="94"/>
      <c r="AE48" s="94"/>
      <c r="AF48" s="140"/>
      <c r="AG48" s="137"/>
      <c r="AH48" s="137"/>
    </row>
    <row r="49" spans="1:34" s="78" customFormat="1" ht="14.25" customHeight="1">
      <c r="A49" s="9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103" t="s">
        <v>76</v>
      </c>
      <c r="U49" s="522"/>
      <c r="V49" s="522"/>
      <c r="W49" s="522"/>
      <c r="X49" s="522"/>
      <c r="Y49" s="522"/>
      <c r="Z49" s="522"/>
      <c r="AA49" s="522"/>
      <c r="AB49" s="94" t="s">
        <v>77</v>
      </c>
      <c r="AC49" s="94"/>
      <c r="AD49" s="94"/>
      <c r="AE49" s="94"/>
      <c r="AF49" s="140"/>
      <c r="AG49" s="141"/>
      <c r="AH49" s="141"/>
    </row>
    <row r="50" spans="1:34" s="78" customFormat="1" ht="15" customHeight="1">
      <c r="A50" s="222" t="s">
        <v>86</v>
      </c>
      <c r="B50" s="95"/>
      <c r="C50" s="95"/>
      <c r="D50" s="94"/>
      <c r="E50" s="103" t="s">
        <v>79</v>
      </c>
      <c r="F50" s="181" t="s">
        <v>124</v>
      </c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103"/>
      <c r="U50" s="182"/>
      <c r="V50" s="182"/>
      <c r="W50" s="182"/>
      <c r="X50" s="182"/>
      <c r="Y50" s="182"/>
      <c r="Z50" s="182"/>
      <c r="AA50" s="182"/>
      <c r="AB50" s="94"/>
      <c r="AC50" s="94"/>
      <c r="AD50" s="94"/>
      <c r="AE50" s="94"/>
      <c r="AF50" s="140"/>
      <c r="AG50" s="141"/>
      <c r="AH50" s="141"/>
    </row>
    <row r="51" spans="1:34" s="78" customFormat="1" ht="15" customHeight="1">
      <c r="A51" s="222"/>
      <c r="B51" s="95"/>
      <c r="C51" s="95"/>
      <c r="D51" s="94"/>
      <c r="E51" s="95"/>
      <c r="F51" s="181" t="s">
        <v>125</v>
      </c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103"/>
      <c r="U51" s="182"/>
      <c r="V51" s="182"/>
      <c r="W51" s="182"/>
      <c r="X51" s="182"/>
      <c r="Y51" s="182"/>
      <c r="Z51" s="182"/>
      <c r="AA51" s="182"/>
      <c r="AB51" s="94"/>
      <c r="AC51" s="94"/>
      <c r="AD51" s="94"/>
      <c r="AE51" s="94"/>
      <c r="AF51" s="140"/>
      <c r="AG51" s="141"/>
      <c r="AH51" s="141"/>
    </row>
    <row r="52" spans="1:34" s="78" customFormat="1" ht="15" customHeight="1">
      <c r="A52" s="222"/>
      <c r="B52" s="95"/>
      <c r="C52" s="95"/>
      <c r="D52" s="94"/>
      <c r="E52" s="95"/>
      <c r="F52" s="181" t="s">
        <v>126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103"/>
      <c r="U52" s="182"/>
      <c r="V52" s="182"/>
      <c r="W52" s="182"/>
      <c r="X52" s="182"/>
      <c r="Y52" s="182"/>
      <c r="Z52" s="182"/>
      <c r="AA52" s="182"/>
      <c r="AB52" s="94"/>
      <c r="AC52" s="94"/>
      <c r="AD52" s="94"/>
      <c r="AE52" s="94"/>
      <c r="AF52" s="140"/>
      <c r="AG52" s="141"/>
      <c r="AH52" s="141"/>
    </row>
    <row r="53" spans="1:34" s="133" customFormat="1" ht="15" customHeight="1">
      <c r="A53" s="223"/>
      <c r="B53" s="143"/>
      <c r="C53" s="144"/>
      <c r="D53" s="144"/>
      <c r="E53" s="183" t="s">
        <v>127</v>
      </c>
      <c r="F53" s="184" t="s">
        <v>128</v>
      </c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5"/>
      <c r="AG53" s="137"/>
      <c r="AH53" s="137"/>
    </row>
  </sheetData>
  <sheetProtection/>
  <mergeCells count="60">
    <mergeCell ref="T38:Z38"/>
    <mergeCell ref="T39:Z39"/>
    <mergeCell ref="C40:I40"/>
    <mergeCell ref="T40:Z40"/>
    <mergeCell ref="U48:AA48"/>
    <mergeCell ref="U49:AA49"/>
    <mergeCell ref="C38:I38"/>
    <mergeCell ref="L32:Q32"/>
    <mergeCell ref="D30:S30"/>
    <mergeCell ref="R46:V46"/>
    <mergeCell ref="L34:Q34"/>
    <mergeCell ref="C46:K46"/>
    <mergeCell ref="Y20:AD20"/>
    <mergeCell ref="T20:X20"/>
    <mergeCell ref="Y21:AD21"/>
    <mergeCell ref="T21:X21"/>
    <mergeCell ref="T22:X22"/>
    <mergeCell ref="L33:Q33"/>
    <mergeCell ref="D29:S29"/>
    <mergeCell ref="T29:X29"/>
    <mergeCell ref="D25:S25"/>
    <mergeCell ref="D26:S26"/>
    <mergeCell ref="T25:X25"/>
    <mergeCell ref="D27:S27"/>
    <mergeCell ref="D28:S28"/>
    <mergeCell ref="T27:X27"/>
    <mergeCell ref="T30:X30"/>
    <mergeCell ref="Y27:AD27"/>
    <mergeCell ref="T28:X28"/>
    <mergeCell ref="Y28:AD28"/>
    <mergeCell ref="T24:X24"/>
    <mergeCell ref="Y24:AD24"/>
    <mergeCell ref="Y29:AD29"/>
    <mergeCell ref="Y30:AD30"/>
    <mergeCell ref="D22:S22"/>
    <mergeCell ref="Y22:AD22"/>
    <mergeCell ref="Y25:AD25"/>
    <mergeCell ref="T26:X26"/>
    <mergeCell ref="Y26:AD26"/>
    <mergeCell ref="D23:S23"/>
    <mergeCell ref="D24:S24"/>
    <mergeCell ref="T23:X23"/>
    <mergeCell ref="Y23:AD23"/>
    <mergeCell ref="A2:AF2"/>
    <mergeCell ref="A3:AF3"/>
    <mergeCell ref="I8:M8"/>
    <mergeCell ref="I9:M9"/>
    <mergeCell ref="D6:H6"/>
    <mergeCell ref="L6:P6"/>
    <mergeCell ref="F5:AF5"/>
    <mergeCell ref="D21:S21"/>
    <mergeCell ref="C20:S20"/>
    <mergeCell ref="I16:M16"/>
    <mergeCell ref="I15:M15"/>
    <mergeCell ref="I17:M17"/>
    <mergeCell ref="I10:M10"/>
    <mergeCell ref="I11:M11"/>
    <mergeCell ref="I12:M12"/>
    <mergeCell ref="I13:M13"/>
    <mergeCell ref="I14:M14"/>
  </mergeCells>
  <printOptions/>
  <pageMargins left="0.47" right="0.4" top="0.6" bottom="0.33" header="0.34" footer="0.24"/>
  <pageSetup horizontalDpi="300" verticalDpi="300" orientation="portrait" paperSize="9" r:id="rId2"/>
  <headerFooter alignWithMargins="0">
    <oddHeader>&amp;R&amp;"Browallia New,Bold"&amp;14[ง.3]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MindMerg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สมุดเงินบัญชีแผนงาน/โครงการ</dc:title>
  <dc:subject/>
  <dc:creator>เชษฐา ลิ้มบุพศิริพร</dc:creator>
  <cp:keywords/>
  <dc:description/>
  <cp:lastModifiedBy>User</cp:lastModifiedBy>
  <cp:lastPrinted>2015-12-21T04:19:15Z</cp:lastPrinted>
  <dcterms:created xsi:type="dcterms:W3CDTF">2008-01-23T09:28:20Z</dcterms:created>
  <dcterms:modified xsi:type="dcterms:W3CDTF">2017-03-26T14:52:46Z</dcterms:modified>
  <cp:category/>
  <cp:version/>
  <cp:contentType/>
  <cp:contentStatus/>
</cp:coreProperties>
</file>